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540" activeTab="1"/>
  </bookViews>
  <sheets>
    <sheet name="autopoprawki" sheetId="1" r:id="rId1"/>
    <sheet name="2006" sheetId="2" r:id="rId2"/>
  </sheets>
  <definedNames>
    <definedName name="_xlnm.Print_Titles" localSheetId="1">'2006'!$8:$9</definedName>
    <definedName name="_xlnm.Print_Titles" localSheetId="0">'autopoprawki'!$4:$5</definedName>
  </definedNames>
  <calcPr fullCalcOnLoad="1"/>
</workbook>
</file>

<file path=xl/sharedStrings.xml><?xml version="1.0" encoding="utf-8"?>
<sst xmlns="http://schemas.openxmlformats.org/spreadsheetml/2006/main" count="396" uniqueCount="323">
  <si>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</si>
  <si>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</si>
  <si>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</si>
  <si>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</si>
  <si>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</si>
  <si>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</si>
  <si>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</si>
  <si>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</si>
  <si>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</si>
  <si>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</si>
  <si>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</si>
  <si>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</si>
  <si>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</si>
  <si>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</si>
  <si>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</si>
  <si>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</si>
  <si>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</si>
  <si>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</si>
  <si>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</si>
  <si>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</si>
  <si>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</si>
  <si>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</si>
  <si>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</si>
  <si>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</si>
  <si>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</si>
  <si>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</si>
  <si>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</si>
  <si>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</si>
  <si>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</si>
  <si>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</si>
  <si>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</si>
  <si>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</si>
  <si>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</si>
  <si>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</si>
  <si>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</si>
  <si>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</si>
  <si>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</si>
  <si>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</si>
  <si>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</si>
  <si>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</si>
  <si>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</si>
  <si>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</si>
  <si>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</si>
  <si>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</si>
  <si>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</si>
  <si>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</si>
  <si>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</si>
  <si>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</si>
  <si>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</si>
  <si>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</si>
  <si>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</si>
  <si>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</si>
  <si>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</si>
  <si>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</si>
  <si>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</si>
  <si>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</si>
  <si>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</si>
  <si>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</si>
  <si>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</si>
  <si>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</si>
  <si>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</si>
  <si>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</si>
  <si>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</si>
  <si>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</si>
  <si>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</si>
  <si>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</si>
  <si>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</si>
  <si>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</si>
  <si>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</si>
  <si>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</si>
  <si>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</si>
  <si>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</si>
  <si>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</si>
  <si>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</si>
  <si>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</si>
  <si>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</si>
  <si>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</si>
  <si>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</si>
  <si>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</si>
  <si>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</si>
  <si>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</si>
  <si>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</si>
  <si>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</si>
  <si>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</si>
  <si>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</si>
  <si>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</si>
  <si>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</si>
  <si>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</si>
  <si>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</si>
  <si>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</si>
  <si>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</si>
  <si>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</si>
  <si>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</si>
  <si>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</si>
  <si>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</si>
  <si>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</si>
  <si>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</si>
  <si>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</si>
  <si>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</si>
  <si>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</si>
  <si>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</si>
  <si>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</si>
  <si>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</si>
  <si>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</si>
  <si>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</si>
  <si>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</si>
  <si>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</si>
  <si>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</si>
  <si>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</si>
  <si>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</si>
  <si>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</si>
  <si>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</si>
  <si>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</si>
  <si>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</si>
  <si>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</si>
  <si>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</si>
  <si>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</si>
  <si>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</si>
  <si>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</si>
  <si>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</si>
  <si>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</si>
  <si>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</si>
  <si>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</si>
  <si>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</si>
  <si>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</si>
  <si>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</si>
  <si>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</si>
  <si>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</si>
  <si>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</si>
  <si>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</si>
  <si>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</si>
  <si>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</si>
  <si>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</si>
  <si>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</si>
  <si>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</si>
  <si>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</si>
  <si>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</si>
  <si>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</si>
  <si>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</si>
  <si>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</si>
  <si>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</si>
  <si>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</si>
  <si>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</si>
  <si>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</si>
  <si>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</si>
  <si>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</si>
  <si>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</si>
  <si>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</si>
  <si>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</si>
  <si>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</si>
  <si>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</si>
  <si>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</si>
  <si>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</si>
  <si>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</si>
  <si>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</si>
  <si>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</si>
  <si>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</si>
  <si>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</si>
  <si>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</si>
  <si>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</si>
  <si>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wpływy z opłaty targowej</t>
  </si>
  <si>
    <t>Dochody ogółem</t>
  </si>
  <si>
    <t>podatek leśny od osób fizycznych</t>
  </si>
  <si>
    <t>podatek od środków transportowych od osób fiz</t>
  </si>
  <si>
    <t>podatek od czynności cywilnoprawnych osoby fiz</t>
  </si>
  <si>
    <t>podatek od środków transportowych od osób praw</t>
  </si>
  <si>
    <t>Lp.</t>
  </si>
  <si>
    <t>podatek od czynności cywilnoprawnych osoby pr</t>
  </si>
  <si>
    <t>756-75601-0350</t>
  </si>
  <si>
    <t>756-75615-0310</t>
  </si>
  <si>
    <t>756-75615-0320</t>
  </si>
  <si>
    <t>756-75615-0330</t>
  </si>
  <si>
    <t>756-75615-0340</t>
  </si>
  <si>
    <t>756-75615-0500</t>
  </si>
  <si>
    <t>756-75616-0310</t>
  </si>
  <si>
    <t>756-75616-0320</t>
  </si>
  <si>
    <t>756-75616-0330</t>
  </si>
  <si>
    <t>756-75616-0340</t>
  </si>
  <si>
    <t>756-75616-0360</t>
  </si>
  <si>
    <t>756-75616-0500</t>
  </si>
  <si>
    <t>756-75621-0010</t>
  </si>
  <si>
    <t>756-75621-0020</t>
  </si>
  <si>
    <t>758-75801-2920</t>
  </si>
  <si>
    <t>700-70005-0470</t>
  </si>
  <si>
    <t>700-70005-0750</t>
  </si>
  <si>
    <t>750-75011-2010</t>
  </si>
  <si>
    <t>751-75101-2010</t>
  </si>
  <si>
    <t>752-75212-2010</t>
  </si>
  <si>
    <t>754-75414-2010</t>
  </si>
  <si>
    <t>010-01010-0830</t>
  </si>
  <si>
    <t>700-70004-0830</t>
  </si>
  <si>
    <t>700-70005-0760</t>
  </si>
  <si>
    <t>756-75618-0410</t>
  </si>
  <si>
    <t>756-75618-0480</t>
  </si>
  <si>
    <t>758-75814-0920</t>
  </si>
  <si>
    <t>801-80101-0830</t>
  </si>
  <si>
    <t>Udziały gmin w podatkach stanow.doch.budżetu państwa ogółem, z tego:</t>
  </si>
  <si>
    <t>852-85213-2010</t>
  </si>
  <si>
    <t>852-85214-2010</t>
  </si>
  <si>
    <t>podatek od posiadania psów</t>
  </si>
  <si>
    <t>756-75618-0490</t>
  </si>
  <si>
    <t>801-80104-0830</t>
  </si>
  <si>
    <t>750-75011-2360</t>
  </si>
  <si>
    <t>odsetki od środków na rachunkach bankowych</t>
  </si>
  <si>
    <t>wpływy z usług  - za pobór wody</t>
  </si>
  <si>
    <t>wpływy z usług  - za zrzut ścieków</t>
  </si>
  <si>
    <t>852-85212-2010</t>
  </si>
  <si>
    <t>na zadania własne, w tym</t>
  </si>
  <si>
    <t>852-85214-2030</t>
  </si>
  <si>
    <t>852-85219-2030</t>
  </si>
  <si>
    <t>dochody jst związane z realizacją zadań z zakresu adm.rządowej oraz innych zadań zleconych ustawami (wydawanie dowodów osobistych)</t>
  </si>
  <si>
    <t>odsetki za nieterminowe wpłaty z tytułu podatków i opłat</t>
  </si>
  <si>
    <t>756-75616-0490</t>
  </si>
  <si>
    <t>wpływ z innych lokalnych opłat pobieranych przez jst z tytułu wzrostu nieruchomości z zw.z uchw.miejscowych  planów zagosp.przestrzennego</t>
  </si>
  <si>
    <t>801-80101-0920</t>
  </si>
  <si>
    <t>pozostałe odsetki-odsetki od środków na rach.bankowych</t>
  </si>
  <si>
    <t>801-80104-0920</t>
  </si>
  <si>
    <t>801-80114-0920</t>
  </si>
  <si>
    <t>852-85219-0920</t>
  </si>
  <si>
    <t>852-85228-0830</t>
  </si>
  <si>
    <t xml:space="preserve">podatek od czynności cywilnoprawnych  od osób prawnych  </t>
  </si>
  <si>
    <t xml:space="preserve">podatek od czynności cywilnoprawnych  od osób fizycznych </t>
  </si>
  <si>
    <t>756-75616-0910</t>
  </si>
  <si>
    <t>756-75616-0430</t>
  </si>
  <si>
    <t>756-75616-0450</t>
  </si>
  <si>
    <t>wpływy z opłat skarbowych</t>
  </si>
  <si>
    <t>Autopoprawki Wójta Gminy</t>
  </si>
  <si>
    <t xml:space="preserve">z zakresu administracji rządowej </t>
  </si>
  <si>
    <t>Plan dochodów na  2005 rok</t>
  </si>
  <si>
    <t xml:space="preserve">podatek od nieruchomości od osób prawnych </t>
  </si>
  <si>
    <t xml:space="preserve">podatek od środków transportowych od osób prawnych </t>
  </si>
  <si>
    <t>wpływy z usług-odpłatność za udział w imprezach kulturalnych</t>
  </si>
  <si>
    <t>921-92109-0830</t>
  </si>
  <si>
    <t>700-70005-0840</t>
  </si>
  <si>
    <t>podatek rolny od osób  prawnych</t>
  </si>
  <si>
    <t>podatek leśny od osób  prawnych</t>
  </si>
  <si>
    <t>wpływy z usług - czynsze mieszkaniowe</t>
  </si>
  <si>
    <t>wpływy z usług - usługi opiekuńcze</t>
  </si>
  <si>
    <t>udział w podatku dochodowym od osób prawnych</t>
  </si>
  <si>
    <t>Plan dochodów na 2006 rok</t>
  </si>
  <si>
    <t>756-75616-0370</t>
  </si>
  <si>
    <t>podatek od spadków i darowizn od osób fizycznych</t>
  </si>
  <si>
    <t>wpływy z opłat za zezwolenia na sprzedaż napojów alkoholowych</t>
  </si>
  <si>
    <t>900-90001-6339</t>
  </si>
  <si>
    <t xml:space="preserve">dotacje celowe przekazane z budżetu państwa na realizację inwestycji i zakupów inwestycyjnych własnych gmin </t>
  </si>
  <si>
    <t>010-01010-6290</t>
  </si>
  <si>
    <t xml:space="preserve">środki na dofinansowanie własnych inwestycji gmin, pozyskane z innych źródeł - udział mieszkańców na budowę kanalizacji sanitarnej wsch.cz.gm.  </t>
  </si>
  <si>
    <t xml:space="preserve">środki na dofinansowanie własnych inwestycji gmin, pozyskane z innych źródeł - udział mieszkańców na budowę kanalizacji sanitarnej zach.cz.gm.  </t>
  </si>
  <si>
    <t xml:space="preserve">środki na dofinansowanie własnych inwestycji gmin, pozyskane z innych źródeł - udział mieszkańców na budowę kanalizacji sanitarnej środkowa.cz.gm.  </t>
  </si>
  <si>
    <t xml:space="preserve">środki na dofinansowanie własnych inwestycji gmin, pozyskane z innych źródeł - udział mieszkańców na budowę wodociągów na terenie gminy  </t>
  </si>
  <si>
    <t xml:space="preserve">środki na dofinansowanie własnych inwestycji gmin, pozyskane z innych źródeł - udział mieszkańców na budowę wodociągów w Nowej Wsi  </t>
  </si>
  <si>
    <t xml:space="preserve">środki na dofinansowanie własnych inwestycji gmin, pozyskane z innych źródeł - udział mieszkańców na budowę wodociągów Komorów - Granica </t>
  </si>
  <si>
    <t>środki na dofinansowanie własnych inwestycji gmin, pozyskane z innych źródeł - udział mieszkańców na budowę wodociągów w Michałowicach</t>
  </si>
  <si>
    <t>środki na dofinansowanie własnych inwestycji gmin, pozyskane z innych źródeł - udział mieszkańców na budowę wodociągów w Opaczy</t>
  </si>
  <si>
    <t>801-80104-2310</t>
  </si>
  <si>
    <t>600-60016-6330</t>
  </si>
  <si>
    <t>dotacje otrzymane z funduszy celowych na finansowanie lub dofinansowanie kosztów realizacji  inwestycji zakupów inwest jednostek sektora finansów publicznych (boisko sportowe i lodowisko przy ZS w Michałowicach)</t>
  </si>
  <si>
    <t>dotacje otrzymane z funduszy celowych na finansowanie lub dofinansowanie kosztów realizacji  inwestycji zakupów inwest jednostek sektora finansów publicznych (budowa hali sportowej Nowa Wieś)</t>
  </si>
  <si>
    <t>wpływy z innych lokalnych opłat pobieranych przez jst-opłaty za zajęcie pasa drogowego</t>
  </si>
  <si>
    <t>754-75412-6290</t>
  </si>
  <si>
    <t>środki na dofinansowanie własnych inwestycji gmin, pozyskane z innych źródeł - modernizacja budynku OSP</t>
  </si>
  <si>
    <t>926-92601-6260</t>
  </si>
  <si>
    <t>926-92605-6260</t>
  </si>
  <si>
    <t>Zmniejszenie</t>
  </si>
  <si>
    <t>zwiększenie</t>
  </si>
  <si>
    <t>854-85415-2030</t>
  </si>
  <si>
    <t>852-85295-2030</t>
  </si>
  <si>
    <t>% wykonania</t>
  </si>
  <si>
    <t>z zakresu pomocy społecznej- świadczenia rodzinne</t>
  </si>
  <si>
    <t>z zakresu pomocy społecznej- składki na ubezp.zdrowotne</t>
  </si>
  <si>
    <t>z zakresu pomocy społecznej-  zasiłki i pomoc w naturze</t>
  </si>
  <si>
    <t>z zakresu pomocy społecznej- zasiłki i pomoc w naturze</t>
  </si>
  <si>
    <t>z zakresu pomocy społecznej- działalność ośrodka pomocy społecznej</t>
  </si>
  <si>
    <t xml:space="preserve">z zakresu pomocy społecznej- dożywianie </t>
  </si>
  <si>
    <t>z zakresu edukacyjnej opieki wychowawczej- pomoc materialna dla uczniów</t>
  </si>
  <si>
    <t>wpływy z tyt.przekształ.prawa użytkowania wieczystego w prawo własności</t>
  </si>
  <si>
    <t>801-80101-0970</t>
  </si>
  <si>
    <t xml:space="preserve">wpływy z usług </t>
  </si>
  <si>
    <t>801-80104-0970</t>
  </si>
  <si>
    <t>852-85219-0970</t>
  </si>
  <si>
    <t>750-75023-0690</t>
  </si>
  <si>
    <t>750-75023-0970</t>
  </si>
  <si>
    <t xml:space="preserve">wpływy z różnych opłat </t>
  </si>
  <si>
    <t>756-75615-0910</t>
  </si>
  <si>
    <t>700-70005-0910</t>
  </si>
  <si>
    <t>odsetki za nieterminowe wpłaty z tytułu wieczystego użytkowania gruntów</t>
  </si>
  <si>
    <t>756-75601-0910</t>
  </si>
  <si>
    <t>odsetki za nieterminowe wpłaty z tytułu karty podatkowej</t>
  </si>
  <si>
    <t>Wykonanie dochodów za  2006 rok</t>
  </si>
  <si>
    <t xml:space="preserve">Wykonanie dochodów budżetu Gminy Michałowice za  2006  roku  </t>
  </si>
  <si>
    <t>751-75109-2010</t>
  </si>
  <si>
    <t>851-85195-2010</t>
  </si>
  <si>
    <t>852-85278-2010</t>
  </si>
  <si>
    <t>011-01095-2010</t>
  </si>
  <si>
    <t>801-80101-2030</t>
  </si>
  <si>
    <t>801-80195-2030</t>
  </si>
  <si>
    <t>756-75615-2680</t>
  </si>
  <si>
    <t>854-85412-2020</t>
  </si>
  <si>
    <t>852-85212-2360</t>
  </si>
  <si>
    <t>dotacja celowa-wyprawki szkolne (podręczniki szkolne)</t>
  </si>
  <si>
    <t>dochody jst związane z realizacją zadań z zakresu adm.rządowej oraz innych zadań zleconych ustawami (zwrot zaliczki alimentacyjnej wyegzekwowanej przez komornika od dłużnika alimentacyjnego)</t>
  </si>
  <si>
    <t>na zadania realizowane z funduszy celowych, w tym:</t>
  </si>
  <si>
    <t>na zadania realizowane na podstawie porozumień, w tym:</t>
  </si>
  <si>
    <t>z zakresu administracji rządowej - wybory do rad gmin, powiatów i sejmików woj.</t>
  </si>
  <si>
    <t xml:space="preserve">z zakresu rolnictwa -  zwrot podatku akcyzowego </t>
  </si>
  <si>
    <t>część oświatowa dla jednostek samorządu terytorialnego</t>
  </si>
  <si>
    <t>wpływy ze sprzedaży wyrobów i składników majątkowych</t>
  </si>
  <si>
    <t xml:space="preserve">dotacja celowa-na dofinansowanie pracodawcom kosztów przygotowania zawodowego młodocianych pracowników </t>
  </si>
  <si>
    <t>dotacje celowe otrzymane z budżetu państwa na zadania bieżące realizowane przez gminę na podstawie porozumień z organami administracji rządowej (wymiana młodzieży polsko-włoskiej)</t>
  </si>
  <si>
    <t>rekompensata utraconych dochodów w podatkach i opłatach lokalnych</t>
  </si>
  <si>
    <t>wpływy z opłaty administracyjnej za czynności urzędowe-wypis i wyrys ze studium uwarunkowań i kierunków zagosp.przestrz.</t>
  </si>
  <si>
    <t>wpływy z innych lokalnych opłat pobieranych przez jst-wpis do ewidencji działalności gospodarczej</t>
  </si>
  <si>
    <t>wpływy z usług - odpł.rodziców za pobyt dziecka w przedszkolu</t>
  </si>
  <si>
    <t>dotacje celowe przekazane z budżetu państwa na realizację inwestycji i zakupów inwestycyjnych własnych gmin (budowa urządzeń odwadniających Komorów Osiedle i Komorów Wieś , budowa systemu kanalizacji sanitarnej )</t>
  </si>
  <si>
    <t>z zakresu pomocy społeczne -usuwanie skutków klęsk żywiołowych</t>
  </si>
  <si>
    <t>z zakresu ochrony zdrowia - wydawanie przez gminę decyzji w sprawach świadczeniobiorców innych niż ubezpieczenia spełniających kryterium dochodowe</t>
  </si>
  <si>
    <t>dotacje celowe otrzymane z gminy na zadania bieżące realizowana  na podstawie porozumień między jst - refundacja kosztów przez inne gminy za pobyt dzieci w przedszk. na terenie naszej gminy</t>
  </si>
  <si>
    <t>Plan dochodów po zmianach 2006 rok</t>
  </si>
  <si>
    <t xml:space="preserve">        (dane w zł)</t>
  </si>
  <si>
    <t>Sprawozdanie</t>
  </si>
  <si>
    <t>Rady Gminy Michałowice</t>
  </si>
  <si>
    <t>do Uchwały Nr IX/50/2007</t>
  </si>
  <si>
    <t>z dnia 24 kwietnia 2007r.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</si>
</sst>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0.0"/>
  </numFmts>
  <fonts count="15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Arial CE"/>
      <family val="0"/>
    </font>
    <font>
      <b/>
      <sz val="11"/>
      <name val="Arial CE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justify" vertical="justify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justify" vertical="justify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3" fontId="1" fillId="0" borderId="3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169" fontId="1" fillId="0" borderId="1" xfId="0" applyNumberFormat="1" applyFont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9" fillId="0" borderId="3" xfId="0" applyNumberFormat="1" applyFont="1" applyBorder="1" applyAlignment="1">
      <alignment vertical="top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3" fontId="9" fillId="0" borderId="3" xfId="0" applyNumberFormat="1" applyFont="1" applyBorder="1" applyAlignment="1">
      <alignment vertical="top"/>
    </xf>
    <xf numFmtId="169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3" fontId="10" fillId="0" borderId="1" xfId="0" applyNumberFormat="1" applyFont="1" applyBorder="1" applyAlignment="1">
      <alignment vertical="top"/>
    </xf>
    <xf numFmtId="169" fontId="10" fillId="0" borderId="1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0" fontId="11" fillId="0" borderId="0" xfId="0" applyFont="1" applyAlignment="1">
      <alignment vertical="top"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3" fontId="11" fillId="0" borderId="0" xfId="0" applyNumberFormat="1" applyFont="1" applyAlignment="1">
      <alignment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justify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1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" fillId="0" borderId="0" xfId="0" applyFont="1" applyBorder="1" applyAlignment="1">
      <alignment horizontal="justify" vertical="justify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96"/>
  <sheetViews>
    <sheetView tabSelected="1" workbookViewId="0" topLeftCell="A2">
      <selection activeCell="O11" sqref="O11"/>
    </sheetView>
  </sheetViews>
  <sheetFormatPr defaultColWidth="9.00390625" defaultRowHeight="12.75"/>
  <cols>
    <col min="1" max="1" width="2.875" style="28" customWidth="1"/>
    <col min="2" max="2" width="12.875" style="28" customWidth="1"/>
    <col min="3" max="3" width="56.25390625" style="28" customWidth="1"/>
    <col min="4" max="4" width="9.25390625" style="28" hidden="1" customWidth="1"/>
    <col min="5" max="5" width="11.625" style="28" hidden="1" customWidth="1"/>
    <col min="6" max="6" width="11.75390625" style="28" customWidth="1"/>
    <col min="7" max="8" width="11.625" style="28" hidden="1" customWidth="1"/>
    <col min="9" max="11" width="11.75390625" style="28" customWidth="1"/>
    <col min="12" max="16384" width="9.125" style="28" customWidth="1"/>
  </cols>
  <sheetData>
    <row r="1" spans="1:11" ht="12.75">
      <c r="A1" s="80"/>
      <c r="B1" s="80"/>
      <c r="C1" s="80"/>
      <c r="D1" s="27"/>
      <c r="E1" s="27"/>
      <c r="F1" s="27"/>
      <c r="G1" s="27"/>
      <c r="H1" s="27"/>
      <c r="I1" s="27"/>
      <c r="J1" s="27"/>
      <c r="K1" s="27"/>
    </row>
    <row r="2" spans="1:15" ht="16.5" customHeight="1">
      <c r="A2" s="29"/>
      <c r="B2" s="30"/>
      <c r="C2" s="26"/>
      <c r="D2" s="31"/>
      <c r="E2" s="31"/>
      <c r="F2" s="31"/>
      <c r="G2" s="31"/>
      <c r="H2" s="31"/>
      <c r="I2" s="26" t="s">
        <v>319</v>
      </c>
      <c r="J2" s="26"/>
      <c r="K2" s="26"/>
      <c r="L2" s="2"/>
      <c r="N2" s="2"/>
      <c r="O2" s="3"/>
    </row>
    <row r="3" spans="1:15" ht="15" customHeight="1">
      <c r="A3" s="32"/>
      <c r="B3" s="30"/>
      <c r="C3" s="26"/>
      <c r="D3" s="31"/>
      <c r="E3" s="31"/>
      <c r="F3" s="31"/>
      <c r="G3" s="31"/>
      <c r="H3" s="31"/>
      <c r="I3" s="85" t="s">
        <v>321</v>
      </c>
      <c r="J3" s="85"/>
      <c r="K3" s="26"/>
      <c r="L3" s="2"/>
      <c r="N3" s="2"/>
      <c r="O3" s="3"/>
    </row>
    <row r="4" spans="1:15" ht="14.25" customHeight="1">
      <c r="A4" s="32"/>
      <c r="B4" s="30"/>
      <c r="C4" s="26"/>
      <c r="D4" s="31"/>
      <c r="E4" s="31"/>
      <c r="F4" s="31"/>
      <c r="G4" s="31"/>
      <c r="H4" s="31"/>
      <c r="I4" s="85" t="s">
        <v>320</v>
      </c>
      <c r="J4" s="85"/>
      <c r="K4" s="26"/>
      <c r="L4" s="2"/>
      <c r="N4" s="2"/>
      <c r="O4" s="3"/>
    </row>
    <row r="5" spans="1:15" ht="16.5" customHeight="1">
      <c r="A5" s="2"/>
      <c r="B5" s="25"/>
      <c r="C5" s="24"/>
      <c r="D5" s="32"/>
      <c r="E5" s="32"/>
      <c r="F5" s="32"/>
      <c r="G5" s="32"/>
      <c r="H5" s="32"/>
      <c r="I5" s="79" t="s">
        <v>322</v>
      </c>
      <c r="J5" s="79"/>
      <c r="K5" s="24"/>
      <c r="L5" s="2"/>
      <c r="N5" s="2"/>
      <c r="O5" s="3"/>
    </row>
    <row r="6" spans="1:15" ht="12.75">
      <c r="A6" s="2"/>
      <c r="B6" s="25"/>
      <c r="C6" s="32"/>
      <c r="D6" s="32"/>
      <c r="E6" s="32"/>
      <c r="F6" s="32"/>
      <c r="G6" s="32"/>
      <c r="H6" s="32"/>
      <c r="I6" s="32"/>
      <c r="J6" s="32"/>
      <c r="K6" s="32"/>
      <c r="L6" s="2"/>
      <c r="N6" s="2"/>
      <c r="O6" s="3"/>
    </row>
    <row r="7" spans="1:15" s="70" customFormat="1" ht="15">
      <c r="A7" s="68"/>
      <c r="B7" s="83" t="s">
        <v>289</v>
      </c>
      <c r="C7" s="83"/>
      <c r="D7" s="84"/>
      <c r="E7" s="84"/>
      <c r="F7" s="84"/>
      <c r="G7" s="69"/>
      <c r="H7" s="69"/>
      <c r="J7" s="71" t="s">
        <v>318</v>
      </c>
      <c r="K7" s="69"/>
      <c r="L7" s="68"/>
      <c r="N7" s="68"/>
      <c r="O7" s="72"/>
    </row>
    <row r="8" spans="1:11" ht="51.75" customHeight="1">
      <c r="A8" s="33" t="s">
        <v>166</v>
      </c>
      <c r="B8" s="34" t="s">
        <v>1</v>
      </c>
      <c r="C8" s="33" t="s">
        <v>2</v>
      </c>
      <c r="D8" s="35" t="s">
        <v>228</v>
      </c>
      <c r="E8" s="35" t="s">
        <v>226</v>
      </c>
      <c r="F8" s="77" t="s">
        <v>239</v>
      </c>
      <c r="G8" s="78" t="s">
        <v>263</v>
      </c>
      <c r="H8" s="78" t="s">
        <v>264</v>
      </c>
      <c r="I8" s="77" t="s">
        <v>317</v>
      </c>
      <c r="J8" s="77" t="s">
        <v>288</v>
      </c>
      <c r="K8" s="34" t="s">
        <v>267</v>
      </c>
    </row>
    <row r="9" spans="1:11" ht="12.75">
      <c r="A9" s="36">
        <v>1</v>
      </c>
      <c r="B9" s="37">
        <v>2</v>
      </c>
      <c r="C9" s="37">
        <v>3</v>
      </c>
      <c r="D9" s="38">
        <v>5</v>
      </c>
      <c r="E9" s="38"/>
      <c r="F9" s="36">
        <v>4</v>
      </c>
      <c r="G9" s="38"/>
      <c r="H9" s="38"/>
      <c r="I9" s="36">
        <v>5</v>
      </c>
      <c r="J9" s="36">
        <v>6</v>
      </c>
      <c r="K9" s="36">
        <v>7</v>
      </c>
    </row>
    <row r="10" spans="1:11" ht="12.75">
      <c r="A10" s="37" t="s">
        <v>3</v>
      </c>
      <c r="B10" s="39"/>
      <c r="C10" s="40" t="s">
        <v>4</v>
      </c>
      <c r="D10" s="41">
        <f>SUM(D11:D34)</f>
        <v>7560768</v>
      </c>
      <c r="E10" s="41">
        <f aca="true" t="shared" si="0" ref="E10:J10">SUM(E11:E23)</f>
        <v>345000</v>
      </c>
      <c r="F10" s="42">
        <f t="shared" si="0"/>
        <v>7799630</v>
      </c>
      <c r="G10" s="41">
        <f t="shared" si="0"/>
        <v>0</v>
      </c>
      <c r="H10" s="41">
        <f t="shared" si="0"/>
        <v>0</v>
      </c>
      <c r="I10" s="42">
        <f t="shared" si="0"/>
        <v>9185627</v>
      </c>
      <c r="J10" s="42">
        <f t="shared" si="0"/>
        <v>9630246</v>
      </c>
      <c r="K10" s="43">
        <f>SUM(J10/I10)*100</f>
        <v>104.8403772545957</v>
      </c>
    </row>
    <row r="11" spans="1:11" ht="12.75">
      <c r="A11" s="62">
        <v>1</v>
      </c>
      <c r="B11" s="39" t="s">
        <v>169</v>
      </c>
      <c r="C11" s="39" t="s">
        <v>229</v>
      </c>
      <c r="D11" s="44">
        <v>2650000</v>
      </c>
      <c r="E11" s="44">
        <v>0</v>
      </c>
      <c r="F11" s="45">
        <v>2832500</v>
      </c>
      <c r="G11" s="44"/>
      <c r="H11" s="44"/>
      <c r="I11" s="45">
        <v>3116297</v>
      </c>
      <c r="J11" s="45">
        <v>3151842</v>
      </c>
      <c r="K11" s="43">
        <f aca="true" t="shared" si="1" ref="K11:K86">SUM(J11/I11)*100</f>
        <v>101.14061657152705</v>
      </c>
    </row>
    <row r="12" spans="1:11" ht="12.75">
      <c r="A12" s="62">
        <v>2</v>
      </c>
      <c r="B12" s="39" t="s">
        <v>174</v>
      </c>
      <c r="C12" s="39" t="s">
        <v>16</v>
      </c>
      <c r="D12" s="44">
        <v>2225071</v>
      </c>
      <c r="E12" s="44">
        <v>345000</v>
      </c>
      <c r="F12" s="45">
        <v>2033500</v>
      </c>
      <c r="G12" s="44"/>
      <c r="H12" s="44"/>
      <c r="I12" s="45">
        <v>2333500</v>
      </c>
      <c r="J12" s="45">
        <v>2090000</v>
      </c>
      <c r="K12" s="43">
        <f t="shared" si="1"/>
        <v>89.56503106920934</v>
      </c>
    </row>
    <row r="13" spans="1:11" ht="12.75">
      <c r="A13" s="62">
        <v>3</v>
      </c>
      <c r="B13" s="39" t="s">
        <v>170</v>
      </c>
      <c r="C13" s="39" t="s">
        <v>234</v>
      </c>
      <c r="D13" s="44">
        <v>55000</v>
      </c>
      <c r="E13" s="44">
        <v>0</v>
      </c>
      <c r="F13" s="45">
        <v>55000</v>
      </c>
      <c r="G13" s="44"/>
      <c r="H13" s="44"/>
      <c r="I13" s="45">
        <f>SUM(F13-G13+H13)</f>
        <v>55000</v>
      </c>
      <c r="J13" s="45">
        <v>50376</v>
      </c>
      <c r="K13" s="43">
        <f t="shared" si="1"/>
        <v>91.59272727272727</v>
      </c>
    </row>
    <row r="14" spans="1:11" ht="12.75">
      <c r="A14" s="62">
        <v>4</v>
      </c>
      <c r="B14" s="39" t="s">
        <v>175</v>
      </c>
      <c r="C14" s="39" t="s">
        <v>18</v>
      </c>
      <c r="D14" s="44">
        <v>363502</v>
      </c>
      <c r="E14" s="44">
        <v>0</v>
      </c>
      <c r="F14" s="45">
        <v>734500</v>
      </c>
      <c r="G14" s="44"/>
      <c r="H14" s="44"/>
      <c r="I14" s="45">
        <v>921500</v>
      </c>
      <c r="J14" s="45">
        <v>1064966</v>
      </c>
      <c r="K14" s="43">
        <f t="shared" si="1"/>
        <v>115.56874660879002</v>
      </c>
    </row>
    <row r="15" spans="1:11" ht="12.75">
      <c r="A15" s="62">
        <v>5</v>
      </c>
      <c r="B15" s="39" t="s">
        <v>171</v>
      </c>
      <c r="C15" s="39" t="s">
        <v>235</v>
      </c>
      <c r="D15" s="44">
        <v>2035</v>
      </c>
      <c r="E15" s="44">
        <v>0</v>
      </c>
      <c r="F15" s="45">
        <v>2235</v>
      </c>
      <c r="G15" s="44"/>
      <c r="H15" s="44"/>
      <c r="I15" s="45">
        <v>3435</v>
      </c>
      <c r="J15" s="45">
        <v>3624</v>
      </c>
      <c r="K15" s="43">
        <f t="shared" si="1"/>
        <v>105.50218340611355</v>
      </c>
    </row>
    <row r="16" spans="1:11" ht="12.75">
      <c r="A16" s="62">
        <v>6</v>
      </c>
      <c r="B16" s="39" t="s">
        <v>176</v>
      </c>
      <c r="C16" s="39" t="s">
        <v>162</v>
      </c>
      <c r="D16" s="44">
        <v>595</v>
      </c>
      <c r="E16" s="44">
        <v>0</v>
      </c>
      <c r="F16" s="45">
        <v>2095</v>
      </c>
      <c r="G16" s="44"/>
      <c r="H16" s="44"/>
      <c r="I16" s="45">
        <v>1095</v>
      </c>
      <c r="J16" s="45">
        <v>747</v>
      </c>
      <c r="K16" s="43">
        <f t="shared" si="1"/>
        <v>68.21917808219177</v>
      </c>
    </row>
    <row r="17" spans="1:11" ht="12.75">
      <c r="A17" s="62">
        <v>7</v>
      </c>
      <c r="B17" s="39" t="s">
        <v>172</v>
      </c>
      <c r="C17" s="39" t="s">
        <v>230</v>
      </c>
      <c r="D17" s="44">
        <v>168000</v>
      </c>
      <c r="E17" s="44">
        <v>0</v>
      </c>
      <c r="F17" s="45">
        <v>176400</v>
      </c>
      <c r="G17" s="44"/>
      <c r="H17" s="44"/>
      <c r="I17" s="45">
        <v>206400</v>
      </c>
      <c r="J17" s="45">
        <v>199653</v>
      </c>
      <c r="K17" s="43">
        <f t="shared" si="1"/>
        <v>96.7311046511628</v>
      </c>
    </row>
    <row r="18" spans="1:11" ht="12.75">
      <c r="A18" s="62">
        <v>8</v>
      </c>
      <c r="B18" s="39" t="s">
        <v>177</v>
      </c>
      <c r="C18" s="39" t="s">
        <v>102</v>
      </c>
      <c r="D18" s="44">
        <v>182543</v>
      </c>
      <c r="E18" s="44">
        <v>0</v>
      </c>
      <c r="F18" s="45">
        <v>191670</v>
      </c>
      <c r="G18" s="44"/>
      <c r="H18" s="44"/>
      <c r="I18" s="45">
        <v>206670</v>
      </c>
      <c r="J18" s="45">
        <v>197199</v>
      </c>
      <c r="K18" s="43">
        <f t="shared" si="1"/>
        <v>95.41733197851647</v>
      </c>
    </row>
    <row r="19" spans="1:11" ht="12.75">
      <c r="A19" s="62">
        <v>9</v>
      </c>
      <c r="B19" s="39" t="s">
        <v>178</v>
      </c>
      <c r="C19" s="39" t="s">
        <v>241</v>
      </c>
      <c r="D19" s="44">
        <v>164499</v>
      </c>
      <c r="E19" s="44">
        <v>0</v>
      </c>
      <c r="F19" s="45">
        <v>175500</v>
      </c>
      <c r="G19" s="44"/>
      <c r="H19" s="44"/>
      <c r="I19" s="45">
        <f>SUM(F19-G19+H19)</f>
        <v>175500</v>
      </c>
      <c r="J19" s="45">
        <v>59100</v>
      </c>
      <c r="K19" s="43">
        <f t="shared" si="1"/>
        <v>33.675213675213676</v>
      </c>
    </row>
    <row r="20" spans="1:11" ht="12.75">
      <c r="A20" s="62">
        <v>10</v>
      </c>
      <c r="B20" s="39" t="s">
        <v>240</v>
      </c>
      <c r="C20" s="39" t="s">
        <v>199</v>
      </c>
      <c r="D20" s="44">
        <v>500</v>
      </c>
      <c r="E20" s="44">
        <v>0</v>
      </c>
      <c r="F20" s="45">
        <v>100</v>
      </c>
      <c r="G20" s="44"/>
      <c r="H20" s="44"/>
      <c r="I20" s="45">
        <f>SUM(F20-G20+H20)</f>
        <v>100</v>
      </c>
      <c r="J20" s="45">
        <v>45</v>
      </c>
      <c r="K20" s="43">
        <f t="shared" si="1"/>
        <v>45</v>
      </c>
    </row>
    <row r="21" spans="1:11" ht="12.75">
      <c r="A21" s="62">
        <v>11</v>
      </c>
      <c r="B21" s="39" t="s">
        <v>173</v>
      </c>
      <c r="C21" s="46" t="s">
        <v>220</v>
      </c>
      <c r="D21" s="44">
        <v>1058000</v>
      </c>
      <c r="E21" s="44">
        <v>0</v>
      </c>
      <c r="F21" s="45">
        <v>60500</v>
      </c>
      <c r="G21" s="44"/>
      <c r="H21" s="44"/>
      <c r="I21" s="45">
        <v>80500</v>
      </c>
      <c r="J21" s="45">
        <v>179798</v>
      </c>
      <c r="K21" s="43">
        <f t="shared" si="1"/>
        <v>223.35155279503107</v>
      </c>
    </row>
    <row r="22" spans="1:11" ht="13.5" customHeight="1">
      <c r="A22" s="62">
        <v>12</v>
      </c>
      <c r="B22" s="39" t="s">
        <v>179</v>
      </c>
      <c r="C22" s="46" t="s">
        <v>221</v>
      </c>
      <c r="D22" s="44">
        <v>520391</v>
      </c>
      <c r="E22" s="44">
        <v>0</v>
      </c>
      <c r="F22" s="45">
        <v>1365000</v>
      </c>
      <c r="G22" s="44"/>
      <c r="H22" s="44"/>
      <c r="I22" s="45">
        <v>1915000</v>
      </c>
      <c r="J22" s="45">
        <v>2479025</v>
      </c>
      <c r="K22" s="43">
        <f t="shared" si="1"/>
        <v>129.45300261096605</v>
      </c>
    </row>
    <row r="23" spans="1:11" ht="12.75">
      <c r="A23" s="62">
        <v>13</v>
      </c>
      <c r="B23" s="39" t="s">
        <v>168</v>
      </c>
      <c r="C23" s="39" t="s">
        <v>6</v>
      </c>
      <c r="D23" s="44">
        <v>170632</v>
      </c>
      <c r="E23" s="44">
        <v>0</v>
      </c>
      <c r="F23" s="45">
        <v>170630</v>
      </c>
      <c r="G23" s="44"/>
      <c r="H23" s="44"/>
      <c r="I23" s="45">
        <f>SUM(F23-G23+H23)</f>
        <v>170630</v>
      </c>
      <c r="J23" s="45">
        <v>153871</v>
      </c>
      <c r="K23" s="43">
        <f t="shared" si="1"/>
        <v>90.1781632772666</v>
      </c>
    </row>
    <row r="24" spans="1:11" ht="12.75" hidden="1">
      <c r="A24" s="62">
        <v>9</v>
      </c>
      <c r="B24" s="39" t="s">
        <v>169</v>
      </c>
      <c r="C24" s="39" t="s">
        <v>8</v>
      </c>
      <c r="D24" s="44">
        <v>0</v>
      </c>
      <c r="E24" s="44"/>
      <c r="F24" s="45"/>
      <c r="G24" s="44"/>
      <c r="H24" s="44"/>
      <c r="I24" s="45"/>
      <c r="J24" s="45"/>
      <c r="K24" s="43" t="e">
        <f t="shared" si="1"/>
        <v>#DIV/0!</v>
      </c>
    </row>
    <row r="25" spans="1:11" ht="12.75" hidden="1">
      <c r="A25" s="62">
        <v>10</v>
      </c>
      <c r="B25" s="39" t="s">
        <v>170</v>
      </c>
      <c r="C25" s="39" t="s">
        <v>10</v>
      </c>
      <c r="D25" s="44">
        <v>0</v>
      </c>
      <c r="E25" s="44"/>
      <c r="F25" s="45"/>
      <c r="G25" s="44"/>
      <c r="H25" s="44"/>
      <c r="I25" s="45"/>
      <c r="J25" s="45"/>
      <c r="K25" s="43" t="e">
        <f t="shared" si="1"/>
        <v>#DIV/0!</v>
      </c>
    </row>
    <row r="26" spans="1:11" ht="12.75" hidden="1">
      <c r="A26" s="62">
        <v>11</v>
      </c>
      <c r="B26" s="39" t="s">
        <v>171</v>
      </c>
      <c r="C26" s="39" t="s">
        <v>12</v>
      </c>
      <c r="D26" s="44">
        <v>0</v>
      </c>
      <c r="E26" s="44"/>
      <c r="F26" s="45"/>
      <c r="G26" s="44"/>
      <c r="H26" s="44"/>
      <c r="I26" s="45"/>
      <c r="J26" s="45"/>
      <c r="K26" s="43" t="e">
        <f t="shared" si="1"/>
        <v>#DIV/0!</v>
      </c>
    </row>
    <row r="27" spans="1:11" ht="12.75" hidden="1">
      <c r="A27" s="62">
        <v>12</v>
      </c>
      <c r="B27" s="39" t="s">
        <v>172</v>
      </c>
      <c r="C27" s="39" t="s">
        <v>165</v>
      </c>
      <c r="D27" s="44">
        <v>0</v>
      </c>
      <c r="E27" s="44"/>
      <c r="F27" s="45"/>
      <c r="G27" s="44"/>
      <c r="H27" s="44"/>
      <c r="I27" s="45"/>
      <c r="J27" s="45"/>
      <c r="K27" s="43" t="e">
        <f t="shared" si="1"/>
        <v>#DIV/0!</v>
      </c>
    </row>
    <row r="28" spans="1:11" ht="12.75" hidden="1">
      <c r="A28" s="62">
        <v>13</v>
      </c>
      <c r="B28" s="39" t="s">
        <v>173</v>
      </c>
      <c r="C28" s="39" t="s">
        <v>167</v>
      </c>
      <c r="D28" s="44">
        <v>0</v>
      </c>
      <c r="E28" s="44"/>
      <c r="F28" s="45"/>
      <c r="G28" s="44"/>
      <c r="H28" s="44"/>
      <c r="I28" s="45"/>
      <c r="J28" s="45"/>
      <c r="K28" s="43" t="e">
        <f t="shared" si="1"/>
        <v>#DIV/0!</v>
      </c>
    </row>
    <row r="29" spans="1:11" ht="12.75" hidden="1">
      <c r="A29" s="62">
        <v>14</v>
      </c>
      <c r="B29" s="39" t="s">
        <v>174</v>
      </c>
      <c r="C29" s="39" t="s">
        <v>16</v>
      </c>
      <c r="D29" s="44">
        <v>0</v>
      </c>
      <c r="E29" s="44"/>
      <c r="F29" s="45"/>
      <c r="G29" s="44"/>
      <c r="H29" s="44"/>
      <c r="I29" s="45"/>
      <c r="J29" s="45"/>
      <c r="K29" s="43" t="e">
        <f t="shared" si="1"/>
        <v>#DIV/0!</v>
      </c>
    </row>
    <row r="30" spans="1:11" ht="12.75" hidden="1">
      <c r="A30" s="62">
        <v>15</v>
      </c>
      <c r="B30" s="39" t="s">
        <v>175</v>
      </c>
      <c r="C30" s="39" t="s">
        <v>18</v>
      </c>
      <c r="D30" s="44">
        <v>0</v>
      </c>
      <c r="E30" s="44"/>
      <c r="F30" s="45"/>
      <c r="G30" s="44"/>
      <c r="H30" s="44"/>
      <c r="I30" s="45"/>
      <c r="J30" s="45"/>
      <c r="K30" s="43" t="e">
        <f t="shared" si="1"/>
        <v>#DIV/0!</v>
      </c>
    </row>
    <row r="31" spans="1:11" ht="12.75" hidden="1">
      <c r="A31" s="62">
        <v>16</v>
      </c>
      <c r="B31" s="39" t="s">
        <v>176</v>
      </c>
      <c r="C31" s="39" t="s">
        <v>162</v>
      </c>
      <c r="D31" s="44">
        <v>0</v>
      </c>
      <c r="E31" s="44"/>
      <c r="F31" s="45"/>
      <c r="G31" s="44"/>
      <c r="H31" s="44"/>
      <c r="I31" s="45"/>
      <c r="J31" s="45"/>
      <c r="K31" s="43" t="e">
        <f t="shared" si="1"/>
        <v>#DIV/0!</v>
      </c>
    </row>
    <row r="32" spans="1:11" ht="12.75" hidden="1">
      <c r="A32" s="62">
        <v>17</v>
      </c>
      <c r="B32" s="39" t="s">
        <v>177</v>
      </c>
      <c r="C32" s="39" t="s">
        <v>163</v>
      </c>
      <c r="D32" s="44">
        <v>0</v>
      </c>
      <c r="E32" s="44"/>
      <c r="F32" s="45"/>
      <c r="G32" s="44"/>
      <c r="H32" s="44"/>
      <c r="I32" s="45"/>
      <c r="J32" s="45"/>
      <c r="K32" s="43" t="e">
        <f t="shared" si="1"/>
        <v>#DIV/0!</v>
      </c>
    </row>
    <row r="33" spans="1:11" ht="12.75" hidden="1">
      <c r="A33" s="62">
        <v>18</v>
      </c>
      <c r="B33" s="39" t="s">
        <v>178</v>
      </c>
      <c r="C33" s="39" t="s">
        <v>21</v>
      </c>
      <c r="D33" s="44">
        <v>0</v>
      </c>
      <c r="E33" s="44"/>
      <c r="F33" s="45"/>
      <c r="G33" s="44"/>
      <c r="H33" s="44"/>
      <c r="I33" s="45"/>
      <c r="J33" s="45"/>
      <c r="K33" s="43" t="e">
        <f t="shared" si="1"/>
        <v>#DIV/0!</v>
      </c>
    </row>
    <row r="34" spans="1:11" ht="12.75" hidden="1">
      <c r="A34" s="62">
        <v>19</v>
      </c>
      <c r="B34" s="39" t="s">
        <v>179</v>
      </c>
      <c r="C34" s="39" t="s">
        <v>164</v>
      </c>
      <c r="D34" s="44">
        <v>0</v>
      </c>
      <c r="E34" s="44"/>
      <c r="F34" s="45"/>
      <c r="G34" s="44"/>
      <c r="H34" s="44"/>
      <c r="I34" s="45"/>
      <c r="J34" s="45"/>
      <c r="K34" s="43" t="e">
        <f t="shared" si="1"/>
        <v>#DIV/0!</v>
      </c>
    </row>
    <row r="35" spans="1:11" ht="13.5" customHeight="1">
      <c r="A35" s="33" t="s">
        <v>22</v>
      </c>
      <c r="B35" s="40"/>
      <c r="C35" s="47" t="s">
        <v>196</v>
      </c>
      <c r="D35" s="41">
        <f aca="true" t="shared" si="2" ref="D35:J35">SUM(D36:D37)</f>
        <v>19580028</v>
      </c>
      <c r="E35" s="41">
        <f t="shared" si="2"/>
        <v>328362</v>
      </c>
      <c r="F35" s="42">
        <f t="shared" si="2"/>
        <v>23451276</v>
      </c>
      <c r="G35" s="41">
        <f t="shared" si="2"/>
        <v>0</v>
      </c>
      <c r="H35" s="41">
        <f t="shared" si="2"/>
        <v>0</v>
      </c>
      <c r="I35" s="42">
        <f t="shared" si="2"/>
        <v>23696653</v>
      </c>
      <c r="J35" s="42">
        <f t="shared" si="2"/>
        <v>24615681</v>
      </c>
      <c r="K35" s="43">
        <f t="shared" si="1"/>
        <v>103.87830298228194</v>
      </c>
    </row>
    <row r="36" spans="1:11" ht="12.75">
      <c r="A36" s="62">
        <v>1</v>
      </c>
      <c r="B36" s="39" t="s">
        <v>180</v>
      </c>
      <c r="C36" s="39" t="s">
        <v>24</v>
      </c>
      <c r="D36" s="44">
        <v>19167528</v>
      </c>
      <c r="E36" s="44">
        <v>128362</v>
      </c>
      <c r="F36" s="45">
        <v>22598151</v>
      </c>
      <c r="G36" s="44"/>
      <c r="H36" s="44"/>
      <c r="I36" s="45">
        <v>22843528</v>
      </c>
      <c r="J36" s="45">
        <v>23640329</v>
      </c>
      <c r="K36" s="61">
        <f t="shared" si="1"/>
        <v>103.48808205107372</v>
      </c>
    </row>
    <row r="37" spans="1:11" ht="12.75">
      <c r="A37" s="62">
        <v>2</v>
      </c>
      <c r="B37" s="39" t="s">
        <v>181</v>
      </c>
      <c r="C37" s="39" t="s">
        <v>238</v>
      </c>
      <c r="D37" s="44">
        <v>412500</v>
      </c>
      <c r="E37" s="44">
        <v>200000</v>
      </c>
      <c r="F37" s="45">
        <v>853125</v>
      </c>
      <c r="G37" s="44"/>
      <c r="H37" s="44"/>
      <c r="I37" s="45">
        <f>SUM(F37-G37+H37)</f>
        <v>853125</v>
      </c>
      <c r="J37" s="45">
        <v>975352</v>
      </c>
      <c r="K37" s="61">
        <f t="shared" si="1"/>
        <v>114.32697435897437</v>
      </c>
    </row>
    <row r="38" spans="1:11" ht="12.75">
      <c r="A38" s="33" t="s">
        <v>27</v>
      </c>
      <c r="B38" s="40"/>
      <c r="C38" s="40" t="s">
        <v>28</v>
      </c>
      <c r="D38" s="41">
        <f>SUM(D39:D39)</f>
        <v>8013895</v>
      </c>
      <c r="E38" s="41">
        <f>SUM(E39:E39)</f>
        <v>193967</v>
      </c>
      <c r="F38" s="42">
        <f>SUM(F39:F39)</f>
        <v>8689179</v>
      </c>
      <c r="G38" s="41">
        <f>SUM(G39)</f>
        <v>0</v>
      </c>
      <c r="H38" s="41">
        <f>SUM(H39)</f>
        <v>0</v>
      </c>
      <c r="I38" s="42">
        <f>SUM(I39)</f>
        <v>8582194</v>
      </c>
      <c r="J38" s="42">
        <f>SUM(J39)</f>
        <v>8582194</v>
      </c>
      <c r="K38" s="61">
        <f t="shared" si="1"/>
        <v>100</v>
      </c>
    </row>
    <row r="39" spans="1:11" ht="12.75">
      <c r="A39" s="62">
        <v>1</v>
      </c>
      <c r="B39" s="39" t="s">
        <v>182</v>
      </c>
      <c r="C39" s="39" t="s">
        <v>305</v>
      </c>
      <c r="D39" s="44">
        <v>8013895</v>
      </c>
      <c r="E39" s="44">
        <v>193967</v>
      </c>
      <c r="F39" s="45">
        <v>8689179</v>
      </c>
      <c r="G39" s="44"/>
      <c r="H39" s="44"/>
      <c r="I39" s="45">
        <v>8582194</v>
      </c>
      <c r="J39" s="45">
        <v>8582194</v>
      </c>
      <c r="K39" s="61">
        <f t="shared" si="1"/>
        <v>100</v>
      </c>
    </row>
    <row r="40" spans="1:11" ht="12.75">
      <c r="A40" s="33" t="s">
        <v>33</v>
      </c>
      <c r="B40" s="40"/>
      <c r="C40" s="47" t="s">
        <v>135</v>
      </c>
      <c r="D40" s="41">
        <f aca="true" t="shared" si="3" ref="D40:J40">SUM(D41:D44)</f>
        <v>812471</v>
      </c>
      <c r="E40" s="41">
        <f t="shared" si="3"/>
        <v>160000</v>
      </c>
      <c r="F40" s="42">
        <f t="shared" si="3"/>
        <v>1864480</v>
      </c>
      <c r="G40" s="41">
        <f t="shared" si="3"/>
        <v>0</v>
      </c>
      <c r="H40" s="41">
        <f t="shared" si="3"/>
        <v>0</v>
      </c>
      <c r="I40" s="42">
        <f t="shared" si="3"/>
        <v>1064480</v>
      </c>
      <c r="J40" s="42">
        <f t="shared" si="3"/>
        <v>944979</v>
      </c>
      <c r="K40" s="61">
        <f t="shared" si="1"/>
        <v>88.7737674733203</v>
      </c>
    </row>
    <row r="41" spans="1:11" ht="12.75">
      <c r="A41" s="62">
        <v>1</v>
      </c>
      <c r="B41" s="39" t="s">
        <v>183</v>
      </c>
      <c r="C41" s="39" t="s">
        <v>70</v>
      </c>
      <c r="D41" s="44">
        <v>313000</v>
      </c>
      <c r="E41" s="44"/>
      <c r="F41" s="45">
        <v>384000</v>
      </c>
      <c r="G41" s="44"/>
      <c r="H41" s="44"/>
      <c r="I41" s="45">
        <v>354000</v>
      </c>
      <c r="J41" s="45">
        <v>265605</v>
      </c>
      <c r="K41" s="61">
        <f t="shared" si="1"/>
        <v>75.02966101694916</v>
      </c>
    </row>
    <row r="42" spans="1:11" ht="12.75">
      <c r="A42" s="62">
        <v>2</v>
      </c>
      <c r="B42" s="39" t="s">
        <v>184</v>
      </c>
      <c r="C42" s="39" t="s">
        <v>68</v>
      </c>
      <c r="D42" s="44">
        <v>499000</v>
      </c>
      <c r="E42" s="44">
        <v>0</v>
      </c>
      <c r="F42" s="45">
        <v>430000</v>
      </c>
      <c r="G42" s="44"/>
      <c r="H42" s="44"/>
      <c r="I42" s="45">
        <v>440000</v>
      </c>
      <c r="J42" s="45">
        <v>440397</v>
      </c>
      <c r="K42" s="61">
        <f t="shared" si="1"/>
        <v>100.09022727272728</v>
      </c>
    </row>
    <row r="43" spans="1:11" ht="13.5" customHeight="1">
      <c r="A43" s="62">
        <v>3</v>
      </c>
      <c r="B43" s="39" t="s">
        <v>191</v>
      </c>
      <c r="C43" s="46" t="s">
        <v>275</v>
      </c>
      <c r="D43" s="44">
        <v>471</v>
      </c>
      <c r="E43" s="44">
        <v>0</v>
      </c>
      <c r="F43" s="45">
        <v>480</v>
      </c>
      <c r="G43" s="44"/>
      <c r="H43" s="44"/>
      <c r="I43" s="45">
        <v>220480</v>
      </c>
      <c r="J43" s="45">
        <v>233725</v>
      </c>
      <c r="K43" s="61">
        <f t="shared" si="1"/>
        <v>106.00734760522496</v>
      </c>
    </row>
    <row r="44" spans="1:11" ht="12.75">
      <c r="A44" s="62">
        <v>4</v>
      </c>
      <c r="B44" s="39" t="s">
        <v>233</v>
      </c>
      <c r="C44" s="46" t="s">
        <v>306</v>
      </c>
      <c r="D44" s="44"/>
      <c r="E44" s="44">
        <v>160000</v>
      </c>
      <c r="F44" s="45">
        <v>1050000</v>
      </c>
      <c r="G44" s="44"/>
      <c r="H44" s="44"/>
      <c r="I44" s="45">
        <v>50000</v>
      </c>
      <c r="J44" s="45">
        <v>5252</v>
      </c>
      <c r="K44" s="61">
        <f t="shared" si="1"/>
        <v>10.504</v>
      </c>
    </row>
    <row r="45" spans="1:11" ht="12.75">
      <c r="A45" s="33" t="s">
        <v>35</v>
      </c>
      <c r="B45" s="40"/>
      <c r="C45" s="40" t="s">
        <v>36</v>
      </c>
      <c r="D45" s="41" t="e">
        <f>SUM(D46+#REF!)</f>
        <v>#REF!</v>
      </c>
      <c r="E45" s="41" t="e">
        <f>SUM(E46+#REF!)</f>
        <v>#REF!</v>
      </c>
      <c r="F45" s="42">
        <f>SUM(F46+F58+F67+F70)</f>
        <v>3858521</v>
      </c>
      <c r="G45" s="42">
        <f>SUM(G46+G58+G67+G70)</f>
        <v>0</v>
      </c>
      <c r="H45" s="42">
        <f>SUM(H46+H58+H67+H70)</f>
        <v>0</v>
      </c>
      <c r="I45" s="42">
        <f>SUM(I46+I58+I67+I70)</f>
        <v>2914907</v>
      </c>
      <c r="J45" s="42">
        <f>SUM(J46+J58+J67+J70)</f>
        <v>2800154</v>
      </c>
      <c r="K45" s="61">
        <f t="shared" si="1"/>
        <v>96.0632363228055</v>
      </c>
    </row>
    <row r="46" spans="1:11" ht="13.5">
      <c r="A46" s="62"/>
      <c r="B46" s="39"/>
      <c r="C46" s="64" t="s">
        <v>37</v>
      </c>
      <c r="D46" s="48">
        <f>SUM(D48:D56)</f>
        <v>2163900</v>
      </c>
      <c r="E46" s="48">
        <f>SUM(E48:E56)</f>
        <v>0</v>
      </c>
      <c r="F46" s="65">
        <f>SUM(F47:F57)</f>
        <v>1447771</v>
      </c>
      <c r="G46" s="65">
        <f>SUM(G47:G57)</f>
        <v>0</v>
      </c>
      <c r="H46" s="65">
        <f>SUM(H47:H57)</f>
        <v>0</v>
      </c>
      <c r="I46" s="65">
        <f>SUM(I47:I57)</f>
        <v>1388808</v>
      </c>
      <c r="J46" s="65">
        <f>SUM(J47:J57)</f>
        <v>1385413</v>
      </c>
      <c r="K46" s="61">
        <f t="shared" si="1"/>
        <v>99.75554576298524</v>
      </c>
    </row>
    <row r="47" spans="1:11" ht="12.75">
      <c r="A47" s="62">
        <v>1</v>
      </c>
      <c r="B47" s="39" t="s">
        <v>293</v>
      </c>
      <c r="C47" s="57" t="s">
        <v>304</v>
      </c>
      <c r="D47" s="58"/>
      <c r="E47" s="58"/>
      <c r="F47" s="59">
        <v>0</v>
      </c>
      <c r="G47" s="58"/>
      <c r="H47" s="58"/>
      <c r="I47" s="59">
        <v>880</v>
      </c>
      <c r="J47" s="59">
        <v>798</v>
      </c>
      <c r="K47" s="61">
        <f t="shared" si="1"/>
        <v>90.68181818181819</v>
      </c>
    </row>
    <row r="48" spans="1:11" ht="12.75">
      <c r="A48" s="62">
        <v>2</v>
      </c>
      <c r="B48" s="39" t="s">
        <v>185</v>
      </c>
      <c r="C48" s="39" t="s">
        <v>227</v>
      </c>
      <c r="D48" s="44">
        <v>75144</v>
      </c>
      <c r="E48" s="44">
        <v>0</v>
      </c>
      <c r="F48" s="45">
        <v>76271</v>
      </c>
      <c r="G48" s="44"/>
      <c r="H48" s="44"/>
      <c r="I48" s="45">
        <f>SUM(F48-G48+H48)</f>
        <v>76271</v>
      </c>
      <c r="J48" s="45">
        <v>76271</v>
      </c>
      <c r="K48" s="61">
        <f t="shared" si="1"/>
        <v>100</v>
      </c>
    </row>
    <row r="49" spans="1:11" ht="12.75">
      <c r="A49" s="62">
        <v>3</v>
      </c>
      <c r="B49" s="39" t="s">
        <v>186</v>
      </c>
      <c r="C49" s="39" t="s">
        <v>42</v>
      </c>
      <c r="D49" s="44">
        <v>2256</v>
      </c>
      <c r="E49" s="44">
        <v>0</v>
      </c>
      <c r="F49" s="45">
        <v>2400</v>
      </c>
      <c r="G49" s="44"/>
      <c r="H49" s="44"/>
      <c r="I49" s="45">
        <f>SUM(F49-G49+H49)</f>
        <v>2400</v>
      </c>
      <c r="J49" s="45">
        <v>2332</v>
      </c>
      <c r="K49" s="61">
        <f t="shared" si="1"/>
        <v>97.16666666666667</v>
      </c>
    </row>
    <row r="50" spans="1:11" ht="25.5" customHeight="1">
      <c r="A50" s="62">
        <v>4</v>
      </c>
      <c r="B50" s="49" t="s">
        <v>290</v>
      </c>
      <c r="C50" s="46" t="s">
        <v>303</v>
      </c>
      <c r="D50" s="44"/>
      <c r="E50" s="44"/>
      <c r="F50" s="45">
        <v>0</v>
      </c>
      <c r="G50" s="44"/>
      <c r="H50" s="44"/>
      <c r="I50" s="45">
        <v>42247</v>
      </c>
      <c r="J50" s="45">
        <v>41977</v>
      </c>
      <c r="K50" s="61">
        <f t="shared" si="1"/>
        <v>99.36090136577745</v>
      </c>
    </row>
    <row r="51" spans="1:11" ht="12.75">
      <c r="A51" s="62">
        <v>5</v>
      </c>
      <c r="B51" s="39" t="s">
        <v>187</v>
      </c>
      <c r="C51" s="39" t="s">
        <v>44</v>
      </c>
      <c r="D51" s="44">
        <v>600</v>
      </c>
      <c r="E51" s="44">
        <v>0</v>
      </c>
      <c r="F51" s="45">
        <v>700</v>
      </c>
      <c r="G51" s="44"/>
      <c r="H51" s="44"/>
      <c r="I51" s="45">
        <f>SUM(F51-G51+H51)</f>
        <v>700</v>
      </c>
      <c r="J51" s="45">
        <v>700</v>
      </c>
      <c r="K51" s="61">
        <f t="shared" si="1"/>
        <v>100</v>
      </c>
    </row>
    <row r="52" spans="1:11" ht="12.75">
      <c r="A52" s="62">
        <v>6</v>
      </c>
      <c r="B52" s="39" t="s">
        <v>188</v>
      </c>
      <c r="C52" s="39" t="s">
        <v>46</v>
      </c>
      <c r="D52" s="44">
        <v>400</v>
      </c>
      <c r="E52" s="44">
        <v>0</v>
      </c>
      <c r="F52" s="45">
        <v>400</v>
      </c>
      <c r="G52" s="44"/>
      <c r="H52" s="44"/>
      <c r="I52" s="45">
        <f>SUM(F52-G52+H52)</f>
        <v>400</v>
      </c>
      <c r="J52" s="45">
        <v>400</v>
      </c>
      <c r="K52" s="61">
        <f t="shared" si="1"/>
        <v>100</v>
      </c>
    </row>
    <row r="53" spans="1:11" ht="38.25">
      <c r="A53" s="62">
        <v>7</v>
      </c>
      <c r="B53" s="49" t="s">
        <v>291</v>
      </c>
      <c r="C53" s="46" t="s">
        <v>315</v>
      </c>
      <c r="D53" s="44"/>
      <c r="E53" s="44"/>
      <c r="F53" s="45">
        <v>0</v>
      </c>
      <c r="G53" s="44"/>
      <c r="H53" s="44"/>
      <c r="I53" s="45">
        <v>160</v>
      </c>
      <c r="J53" s="45">
        <v>81</v>
      </c>
      <c r="K53" s="61">
        <f t="shared" si="1"/>
        <v>50.625</v>
      </c>
    </row>
    <row r="54" spans="1:11" ht="12.75">
      <c r="A54" s="62">
        <v>8</v>
      </c>
      <c r="B54" s="39" t="s">
        <v>206</v>
      </c>
      <c r="C54" s="39" t="s">
        <v>268</v>
      </c>
      <c r="D54" s="44">
        <v>1980000</v>
      </c>
      <c r="E54" s="44">
        <v>0</v>
      </c>
      <c r="F54" s="45">
        <v>1242000</v>
      </c>
      <c r="G54" s="44"/>
      <c r="H54" s="44"/>
      <c r="I54" s="45">
        <v>1136170</v>
      </c>
      <c r="J54" s="45">
        <v>1135870</v>
      </c>
      <c r="K54" s="61">
        <f t="shared" si="1"/>
        <v>99.97359550067331</v>
      </c>
    </row>
    <row r="55" spans="1:11" ht="12.75">
      <c r="A55" s="62">
        <v>9</v>
      </c>
      <c r="B55" s="39" t="s">
        <v>197</v>
      </c>
      <c r="C55" s="39" t="s">
        <v>269</v>
      </c>
      <c r="D55" s="44">
        <v>8500</v>
      </c>
      <c r="E55" s="44">
        <v>0</v>
      </c>
      <c r="F55" s="45">
        <v>10000</v>
      </c>
      <c r="G55" s="44"/>
      <c r="H55" s="44"/>
      <c r="I55" s="45">
        <v>10050</v>
      </c>
      <c r="J55" s="45">
        <v>9843</v>
      </c>
      <c r="K55" s="61">
        <f t="shared" si="1"/>
        <v>97.94029850746269</v>
      </c>
    </row>
    <row r="56" spans="1:11" ht="12.75">
      <c r="A56" s="62">
        <v>10</v>
      </c>
      <c r="B56" s="39" t="s">
        <v>198</v>
      </c>
      <c r="C56" s="39" t="s">
        <v>270</v>
      </c>
      <c r="D56" s="44">
        <v>97000</v>
      </c>
      <c r="E56" s="44">
        <v>0</v>
      </c>
      <c r="F56" s="45">
        <v>116000</v>
      </c>
      <c r="G56" s="44"/>
      <c r="H56" s="44"/>
      <c r="I56" s="45">
        <v>116030</v>
      </c>
      <c r="J56" s="45">
        <v>115141</v>
      </c>
      <c r="K56" s="61">
        <f t="shared" si="1"/>
        <v>99.23381883995518</v>
      </c>
    </row>
    <row r="57" spans="1:11" ht="12.75">
      <c r="A57" s="62">
        <v>11</v>
      </c>
      <c r="B57" s="39" t="s">
        <v>292</v>
      </c>
      <c r="C57" s="39" t="s">
        <v>314</v>
      </c>
      <c r="D57" s="44"/>
      <c r="E57" s="44"/>
      <c r="F57" s="45">
        <v>0</v>
      </c>
      <c r="G57" s="44"/>
      <c r="H57" s="44"/>
      <c r="I57" s="45">
        <v>3500</v>
      </c>
      <c r="J57" s="45">
        <v>2000</v>
      </c>
      <c r="K57" s="61">
        <f t="shared" si="1"/>
        <v>57.14285714285714</v>
      </c>
    </row>
    <row r="58" spans="1:11" ht="13.5" customHeight="1">
      <c r="A58" s="62"/>
      <c r="B58" s="39"/>
      <c r="C58" s="64" t="s">
        <v>207</v>
      </c>
      <c r="D58" s="44"/>
      <c r="E58" s="44"/>
      <c r="F58" s="65">
        <f>SUM(F59:F66)</f>
        <v>944350</v>
      </c>
      <c r="G58" s="65">
        <f>SUM(G59:G66)</f>
        <v>0</v>
      </c>
      <c r="H58" s="65">
        <f>SUM(H59:H66)</f>
        <v>0</v>
      </c>
      <c r="I58" s="65">
        <f>SUM(I59:I66)</f>
        <v>816699</v>
      </c>
      <c r="J58" s="65">
        <f>SUM(J59:J66)</f>
        <v>708324</v>
      </c>
      <c r="K58" s="66">
        <f t="shared" si="1"/>
        <v>86.73011721576738</v>
      </c>
    </row>
    <row r="59" spans="1:11" ht="12.75">
      <c r="A59" s="62">
        <v>1</v>
      </c>
      <c r="B59" s="39" t="s">
        <v>294</v>
      </c>
      <c r="C59" s="57" t="s">
        <v>299</v>
      </c>
      <c r="D59" s="60"/>
      <c r="E59" s="60"/>
      <c r="F59" s="59">
        <v>0</v>
      </c>
      <c r="G59" s="58"/>
      <c r="H59" s="58"/>
      <c r="I59" s="59">
        <v>13809</v>
      </c>
      <c r="J59" s="59">
        <v>8140</v>
      </c>
      <c r="K59" s="61">
        <f t="shared" si="1"/>
        <v>58.94706350930553</v>
      </c>
    </row>
    <row r="60" spans="1:11" ht="27" customHeight="1">
      <c r="A60" s="62">
        <v>2</v>
      </c>
      <c r="B60" s="49" t="s">
        <v>295</v>
      </c>
      <c r="C60" s="63" t="s">
        <v>307</v>
      </c>
      <c r="D60" s="60"/>
      <c r="E60" s="60"/>
      <c r="F60" s="59">
        <v>0</v>
      </c>
      <c r="G60" s="58"/>
      <c r="H60" s="58"/>
      <c r="I60" s="59">
        <v>9174</v>
      </c>
      <c r="J60" s="59">
        <v>7836</v>
      </c>
      <c r="K60" s="61">
        <f t="shared" si="1"/>
        <v>85.4153041203401</v>
      </c>
    </row>
    <row r="61" spans="1:11" ht="12.75">
      <c r="A61" s="62">
        <v>3</v>
      </c>
      <c r="B61" s="39" t="s">
        <v>208</v>
      </c>
      <c r="C61" s="39" t="s">
        <v>271</v>
      </c>
      <c r="D61" s="44">
        <v>6000</v>
      </c>
      <c r="E61" s="44">
        <v>0</v>
      </c>
      <c r="F61" s="45">
        <v>23000</v>
      </c>
      <c r="G61" s="44"/>
      <c r="H61" s="44">
        <v>0</v>
      </c>
      <c r="I61" s="45">
        <v>38200</v>
      </c>
      <c r="J61" s="45">
        <v>38182</v>
      </c>
      <c r="K61" s="61">
        <f t="shared" si="1"/>
        <v>99.95287958115183</v>
      </c>
    </row>
    <row r="62" spans="1:11" ht="12.75">
      <c r="A62" s="62">
        <v>4</v>
      </c>
      <c r="B62" s="39" t="s">
        <v>209</v>
      </c>
      <c r="C62" s="39" t="s">
        <v>272</v>
      </c>
      <c r="D62" s="44">
        <v>96000</v>
      </c>
      <c r="E62" s="44">
        <v>0</v>
      </c>
      <c r="F62" s="45">
        <v>97000</v>
      </c>
      <c r="G62" s="44"/>
      <c r="H62" s="44">
        <v>0</v>
      </c>
      <c r="I62" s="45">
        <v>114267</v>
      </c>
      <c r="J62" s="45">
        <v>113530</v>
      </c>
      <c r="K62" s="61">
        <f t="shared" si="1"/>
        <v>99.35501938442421</v>
      </c>
    </row>
    <row r="63" spans="1:11" ht="12.75">
      <c r="A63" s="62">
        <v>5</v>
      </c>
      <c r="B63" s="39" t="s">
        <v>266</v>
      </c>
      <c r="C63" s="39" t="s">
        <v>273</v>
      </c>
      <c r="D63" s="44"/>
      <c r="E63" s="44"/>
      <c r="F63" s="45">
        <v>0</v>
      </c>
      <c r="G63" s="44"/>
      <c r="H63" s="44">
        <v>0</v>
      </c>
      <c r="I63" s="45">
        <v>30000</v>
      </c>
      <c r="J63" s="45">
        <v>30000</v>
      </c>
      <c r="K63" s="61">
        <f t="shared" si="1"/>
        <v>100</v>
      </c>
    </row>
    <row r="64" spans="1:11" ht="25.5">
      <c r="A64" s="62">
        <v>6</v>
      </c>
      <c r="B64" s="49" t="s">
        <v>265</v>
      </c>
      <c r="C64" s="46" t="s">
        <v>274</v>
      </c>
      <c r="D64" s="44"/>
      <c r="E64" s="44"/>
      <c r="F64" s="45">
        <v>0</v>
      </c>
      <c r="G64" s="44"/>
      <c r="H64" s="44">
        <v>0</v>
      </c>
      <c r="I64" s="45">
        <v>13629</v>
      </c>
      <c r="J64" s="45">
        <v>13629</v>
      </c>
      <c r="K64" s="61">
        <f t="shared" si="1"/>
        <v>100</v>
      </c>
    </row>
    <row r="65" spans="1:11" ht="25.5">
      <c r="A65" s="62">
        <v>7</v>
      </c>
      <c r="B65" s="50" t="s">
        <v>255</v>
      </c>
      <c r="C65" s="46" t="s">
        <v>244</v>
      </c>
      <c r="D65" s="44"/>
      <c r="E65" s="44"/>
      <c r="F65" s="50">
        <v>599098</v>
      </c>
      <c r="G65" s="44"/>
      <c r="H65" s="44"/>
      <c r="I65" s="50">
        <v>0</v>
      </c>
      <c r="J65" s="50">
        <v>0</v>
      </c>
      <c r="K65" s="61">
        <v>0</v>
      </c>
    </row>
    <row r="66" spans="1:11" ht="51">
      <c r="A66" s="62">
        <v>8</v>
      </c>
      <c r="B66" s="50" t="s">
        <v>243</v>
      </c>
      <c r="C66" s="46" t="s">
        <v>313</v>
      </c>
      <c r="D66" s="44"/>
      <c r="E66" s="44">
        <v>241839</v>
      </c>
      <c r="F66" s="50">
        <v>225252</v>
      </c>
      <c r="G66" s="44"/>
      <c r="H66" s="44"/>
      <c r="I66" s="50">
        <v>597620</v>
      </c>
      <c r="J66" s="50">
        <v>497007</v>
      </c>
      <c r="K66" s="61">
        <f>SUM(J66/I66)*100</f>
        <v>83.16438539540177</v>
      </c>
    </row>
    <row r="67" spans="1:11" ht="13.5">
      <c r="A67" s="62"/>
      <c r="B67" s="39"/>
      <c r="C67" s="64" t="s">
        <v>302</v>
      </c>
      <c r="D67" s="44"/>
      <c r="E67" s="44"/>
      <c r="F67" s="65">
        <f>SUM(F68:F69)</f>
        <v>116400</v>
      </c>
      <c r="G67" s="65">
        <f>SUM(G68:G69)</f>
        <v>0</v>
      </c>
      <c r="H67" s="65">
        <f>SUM(H68:H69)</f>
        <v>0</v>
      </c>
      <c r="I67" s="65">
        <f>SUM(I68:I69)</f>
        <v>159400</v>
      </c>
      <c r="J67" s="65">
        <f>SUM(J68:J69)</f>
        <v>160654</v>
      </c>
      <c r="K67" s="66">
        <f>SUM(J67/I67)*100</f>
        <v>100.7867001254705</v>
      </c>
    </row>
    <row r="68" spans="1:11" ht="38.25">
      <c r="A68" s="62">
        <v>1</v>
      </c>
      <c r="B68" s="49" t="s">
        <v>254</v>
      </c>
      <c r="C68" s="46" t="s">
        <v>316</v>
      </c>
      <c r="D68" s="44"/>
      <c r="E68" s="44">
        <v>70560</v>
      </c>
      <c r="F68" s="50">
        <v>116400</v>
      </c>
      <c r="G68" s="44"/>
      <c r="H68" s="44"/>
      <c r="I68" s="50">
        <v>150400</v>
      </c>
      <c r="J68" s="50">
        <v>151654</v>
      </c>
      <c r="K68" s="61">
        <f>SUM(J68/I68)*100</f>
        <v>100.83377659574468</v>
      </c>
    </row>
    <row r="69" spans="1:11" ht="38.25">
      <c r="A69" s="62">
        <v>2</v>
      </c>
      <c r="B69" s="49" t="s">
        <v>297</v>
      </c>
      <c r="C69" s="63" t="s">
        <v>308</v>
      </c>
      <c r="D69" s="44"/>
      <c r="E69" s="44"/>
      <c r="F69" s="45">
        <v>0</v>
      </c>
      <c r="G69" s="44"/>
      <c r="H69" s="44"/>
      <c r="I69" s="45">
        <v>9000</v>
      </c>
      <c r="J69" s="45">
        <v>9000</v>
      </c>
      <c r="K69" s="61">
        <f>SUM(J69/I69)*100</f>
        <v>100</v>
      </c>
    </row>
    <row r="70" spans="1:11" ht="13.5">
      <c r="A70" s="62"/>
      <c r="B70" s="39"/>
      <c r="C70" s="64" t="s">
        <v>301</v>
      </c>
      <c r="D70" s="44"/>
      <c r="E70" s="44"/>
      <c r="F70" s="65">
        <f>SUM(F71:F72)</f>
        <v>1350000</v>
      </c>
      <c r="G70" s="65">
        <f>SUM(G71:G72)</f>
        <v>0</v>
      </c>
      <c r="H70" s="65">
        <f>SUM(H71:H72)</f>
        <v>0</v>
      </c>
      <c r="I70" s="65">
        <f>SUM(I71:I72)</f>
        <v>550000</v>
      </c>
      <c r="J70" s="65">
        <f>SUM(J71:J72)</f>
        <v>545763</v>
      </c>
      <c r="K70" s="66">
        <f>SUM(J70/I70)*100</f>
        <v>99.22963636363636</v>
      </c>
    </row>
    <row r="71" spans="1:11" ht="51">
      <c r="A71" s="62">
        <v>1</v>
      </c>
      <c r="B71" s="49" t="s">
        <v>262</v>
      </c>
      <c r="C71" s="46" t="s">
        <v>256</v>
      </c>
      <c r="D71" s="44"/>
      <c r="E71" s="44"/>
      <c r="F71" s="50">
        <v>800000</v>
      </c>
      <c r="G71" s="44"/>
      <c r="H71" s="44"/>
      <c r="I71" s="50">
        <v>0</v>
      </c>
      <c r="J71" s="50">
        <v>0</v>
      </c>
      <c r="K71" s="61">
        <v>0</v>
      </c>
    </row>
    <row r="72" spans="1:11" ht="43.5" customHeight="1">
      <c r="A72" s="62">
        <v>2</v>
      </c>
      <c r="B72" s="49" t="s">
        <v>261</v>
      </c>
      <c r="C72" s="46" t="s">
        <v>257</v>
      </c>
      <c r="D72" s="44">
        <v>250000</v>
      </c>
      <c r="E72" s="44"/>
      <c r="F72" s="50">
        <v>550000</v>
      </c>
      <c r="G72" s="44"/>
      <c r="H72" s="44"/>
      <c r="I72" s="50">
        <f>SUM(F72-G72+H72)</f>
        <v>550000</v>
      </c>
      <c r="J72" s="50">
        <v>545763</v>
      </c>
      <c r="K72" s="61">
        <f>SUM(J72/I72)*100</f>
        <v>99.22963636363636</v>
      </c>
    </row>
    <row r="73" spans="1:11" ht="12.75">
      <c r="A73" s="33" t="s">
        <v>59</v>
      </c>
      <c r="B73" s="40"/>
      <c r="C73" s="40" t="s">
        <v>60</v>
      </c>
      <c r="D73" s="41">
        <f aca="true" t="shared" si="4" ref="D73:J73">SUM(D74:D113)</f>
        <v>5886841</v>
      </c>
      <c r="E73" s="41">
        <f t="shared" si="4"/>
        <v>309000</v>
      </c>
      <c r="F73" s="42">
        <f t="shared" si="4"/>
        <v>5382984</v>
      </c>
      <c r="G73" s="42">
        <f t="shared" si="4"/>
        <v>0</v>
      </c>
      <c r="H73" s="42">
        <f t="shared" si="4"/>
        <v>0</v>
      </c>
      <c r="I73" s="42">
        <f t="shared" si="4"/>
        <v>5659851</v>
      </c>
      <c r="J73" s="42">
        <f t="shared" si="4"/>
        <v>5243759</v>
      </c>
      <c r="K73" s="61">
        <f t="shared" si="1"/>
        <v>92.64835770411624</v>
      </c>
    </row>
    <row r="74" spans="1:11" ht="12.75">
      <c r="A74" s="62">
        <v>1</v>
      </c>
      <c r="B74" s="49" t="s">
        <v>189</v>
      </c>
      <c r="C74" s="39" t="s">
        <v>204</v>
      </c>
      <c r="D74" s="44">
        <v>1500000</v>
      </c>
      <c r="E74" s="44"/>
      <c r="F74" s="50">
        <v>1200000</v>
      </c>
      <c r="G74" s="44"/>
      <c r="H74" s="44"/>
      <c r="I74" s="50">
        <f>SUM(F74-G74+H74)</f>
        <v>1200000</v>
      </c>
      <c r="J74" s="50">
        <v>1022077</v>
      </c>
      <c r="K74" s="61">
        <f t="shared" si="1"/>
        <v>85.17308333333334</v>
      </c>
    </row>
    <row r="75" spans="1:11" ht="12.75">
      <c r="A75" s="62">
        <v>2</v>
      </c>
      <c r="B75" s="49" t="s">
        <v>189</v>
      </c>
      <c r="C75" s="39" t="s">
        <v>205</v>
      </c>
      <c r="D75" s="44">
        <v>800000</v>
      </c>
      <c r="E75" s="44"/>
      <c r="F75" s="50">
        <v>1000000</v>
      </c>
      <c r="G75" s="44"/>
      <c r="H75" s="44"/>
      <c r="I75" s="50">
        <f>SUM(F75-G75+H75)</f>
        <v>1000000</v>
      </c>
      <c r="J75" s="50">
        <v>836027</v>
      </c>
      <c r="K75" s="61">
        <f t="shared" si="1"/>
        <v>83.6027</v>
      </c>
    </row>
    <row r="76" spans="1:11" ht="27.75" customHeight="1">
      <c r="A76" s="62">
        <v>3</v>
      </c>
      <c r="B76" s="49" t="s">
        <v>245</v>
      </c>
      <c r="C76" s="46" t="s">
        <v>246</v>
      </c>
      <c r="D76" s="44">
        <v>436000</v>
      </c>
      <c r="E76" s="44">
        <v>209000</v>
      </c>
      <c r="F76" s="50">
        <v>300000</v>
      </c>
      <c r="G76" s="44"/>
      <c r="H76" s="44"/>
      <c r="I76" s="50">
        <v>397000</v>
      </c>
      <c r="J76" s="50">
        <v>409373</v>
      </c>
      <c r="K76" s="61">
        <f t="shared" si="1"/>
        <v>103.11662468513853</v>
      </c>
    </row>
    <row r="77" spans="1:11" ht="27" customHeight="1">
      <c r="A77" s="62">
        <v>4</v>
      </c>
      <c r="B77" s="49" t="s">
        <v>245</v>
      </c>
      <c r="C77" s="46" t="s">
        <v>247</v>
      </c>
      <c r="D77" s="44">
        <v>1140000</v>
      </c>
      <c r="E77" s="44">
        <v>195000</v>
      </c>
      <c r="F77" s="50">
        <v>830000</v>
      </c>
      <c r="G77" s="44"/>
      <c r="H77" s="44">
        <v>0</v>
      </c>
      <c r="I77" s="50">
        <v>971000</v>
      </c>
      <c r="J77" s="50">
        <v>1038983</v>
      </c>
      <c r="K77" s="61">
        <f t="shared" si="1"/>
        <v>107.00133882595262</v>
      </c>
    </row>
    <row r="78" spans="1:11" ht="27.75" customHeight="1">
      <c r="A78" s="62">
        <v>5</v>
      </c>
      <c r="B78" s="49" t="s">
        <v>245</v>
      </c>
      <c r="C78" s="46" t="s">
        <v>248</v>
      </c>
      <c r="D78" s="44">
        <v>310000</v>
      </c>
      <c r="E78" s="44">
        <v>-100000</v>
      </c>
      <c r="F78" s="50">
        <v>210000</v>
      </c>
      <c r="G78" s="44"/>
      <c r="H78" s="44"/>
      <c r="I78" s="50">
        <v>240000</v>
      </c>
      <c r="J78" s="50">
        <v>275313</v>
      </c>
      <c r="K78" s="61">
        <f t="shared" si="1"/>
        <v>114.71374999999999</v>
      </c>
    </row>
    <row r="79" spans="1:11" ht="24.75" customHeight="1">
      <c r="A79" s="62">
        <v>6</v>
      </c>
      <c r="B79" s="49" t="s">
        <v>245</v>
      </c>
      <c r="C79" s="46" t="s">
        <v>249</v>
      </c>
      <c r="D79" s="44">
        <v>60000</v>
      </c>
      <c r="E79" s="44"/>
      <c r="F79" s="50">
        <v>60000</v>
      </c>
      <c r="G79" s="44"/>
      <c r="H79" s="44"/>
      <c r="I79" s="50">
        <f>SUM(F79-G79+H79)</f>
        <v>60000</v>
      </c>
      <c r="J79" s="50">
        <v>74616</v>
      </c>
      <c r="K79" s="61">
        <f t="shared" si="1"/>
        <v>124.36</v>
      </c>
    </row>
    <row r="80" spans="1:11" ht="32.25" customHeight="1">
      <c r="A80" s="62">
        <v>7</v>
      </c>
      <c r="B80" s="49" t="s">
        <v>245</v>
      </c>
      <c r="C80" s="46" t="s">
        <v>250</v>
      </c>
      <c r="D80" s="44">
        <v>30000</v>
      </c>
      <c r="E80" s="44"/>
      <c r="F80" s="50">
        <v>20000</v>
      </c>
      <c r="G80" s="44"/>
      <c r="H80" s="44"/>
      <c r="I80" s="50">
        <f>SUM(F80-G80+H80)</f>
        <v>20000</v>
      </c>
      <c r="J80" s="50">
        <v>3450</v>
      </c>
      <c r="K80" s="61">
        <f t="shared" si="1"/>
        <v>17.25</v>
      </c>
    </row>
    <row r="81" spans="1:11" ht="30" customHeight="1">
      <c r="A81" s="62">
        <v>8</v>
      </c>
      <c r="B81" s="49" t="s">
        <v>245</v>
      </c>
      <c r="C81" s="46" t="s">
        <v>251</v>
      </c>
      <c r="D81" s="44">
        <v>40000</v>
      </c>
      <c r="E81" s="44"/>
      <c r="F81" s="50">
        <v>20000</v>
      </c>
      <c r="G81" s="44"/>
      <c r="H81" s="44"/>
      <c r="I81" s="50">
        <f>SUM(F81-G81+H81)</f>
        <v>20000</v>
      </c>
      <c r="J81" s="50">
        <v>3500</v>
      </c>
      <c r="K81" s="61">
        <f t="shared" si="1"/>
        <v>17.5</v>
      </c>
    </row>
    <row r="82" spans="1:11" ht="26.25" customHeight="1">
      <c r="A82" s="62">
        <v>9</v>
      </c>
      <c r="B82" s="49" t="s">
        <v>245</v>
      </c>
      <c r="C82" s="46" t="s">
        <v>252</v>
      </c>
      <c r="D82" s="44">
        <v>50000</v>
      </c>
      <c r="E82" s="44"/>
      <c r="F82" s="50">
        <v>30000</v>
      </c>
      <c r="G82" s="44"/>
      <c r="H82" s="44"/>
      <c r="I82" s="50">
        <v>70000</v>
      </c>
      <c r="J82" s="50">
        <v>70000</v>
      </c>
      <c r="K82" s="61">
        <f t="shared" si="1"/>
        <v>100</v>
      </c>
    </row>
    <row r="83" spans="1:11" ht="26.25" customHeight="1">
      <c r="A83" s="62">
        <v>10</v>
      </c>
      <c r="B83" s="49" t="s">
        <v>245</v>
      </c>
      <c r="C83" s="46" t="s">
        <v>253</v>
      </c>
      <c r="D83" s="44"/>
      <c r="E83" s="44"/>
      <c r="F83" s="50">
        <v>40000</v>
      </c>
      <c r="G83" s="44"/>
      <c r="H83" s="44"/>
      <c r="I83" s="50">
        <f>SUM(F83-G83+H83)</f>
        <v>40000</v>
      </c>
      <c r="J83" s="50">
        <v>40000</v>
      </c>
      <c r="K83" s="61">
        <f t="shared" si="1"/>
        <v>100</v>
      </c>
    </row>
    <row r="84" spans="1:11" ht="12.75">
      <c r="A84" s="62">
        <v>11</v>
      </c>
      <c r="B84" s="49" t="s">
        <v>190</v>
      </c>
      <c r="C84" s="39" t="s">
        <v>236</v>
      </c>
      <c r="D84" s="44">
        <v>5000</v>
      </c>
      <c r="E84" s="44"/>
      <c r="F84" s="50">
        <v>5000</v>
      </c>
      <c r="G84" s="44"/>
      <c r="H84" s="44"/>
      <c r="I84" s="50">
        <f>SUM(F84-G84+H84)</f>
        <v>5000</v>
      </c>
      <c r="J84" s="50">
        <v>5732</v>
      </c>
      <c r="K84" s="61">
        <f t="shared" si="1"/>
        <v>114.64000000000001</v>
      </c>
    </row>
    <row r="85" spans="1:11" ht="25.5">
      <c r="A85" s="62">
        <v>12</v>
      </c>
      <c r="B85" s="49" t="s">
        <v>284</v>
      </c>
      <c r="C85" s="46" t="s">
        <v>285</v>
      </c>
      <c r="D85" s="44">
        <v>80500</v>
      </c>
      <c r="E85" s="44"/>
      <c r="F85" s="50">
        <v>0</v>
      </c>
      <c r="G85" s="44"/>
      <c r="H85" s="44"/>
      <c r="I85" s="50">
        <f>SUM(F85-G85+H85)</f>
        <v>0</v>
      </c>
      <c r="J85" s="50">
        <v>370</v>
      </c>
      <c r="K85" s="61">
        <v>0</v>
      </c>
    </row>
    <row r="86" spans="1:11" s="1" customFormat="1" ht="31.5" customHeight="1">
      <c r="A86" s="62">
        <v>13</v>
      </c>
      <c r="B86" s="49" t="s">
        <v>202</v>
      </c>
      <c r="C86" s="46" t="s">
        <v>210</v>
      </c>
      <c r="D86" s="44">
        <v>2144</v>
      </c>
      <c r="E86" s="44"/>
      <c r="F86" s="50">
        <v>2144</v>
      </c>
      <c r="G86" s="44"/>
      <c r="H86" s="44"/>
      <c r="I86" s="50">
        <f>SUM(F86-G86+H86)</f>
        <v>2144</v>
      </c>
      <c r="J86" s="50">
        <v>2821</v>
      </c>
      <c r="K86" s="61">
        <f t="shared" si="1"/>
        <v>131.5764925373134</v>
      </c>
    </row>
    <row r="87" spans="1:11" s="1" customFormat="1" ht="39.75" customHeight="1">
      <c r="A87" s="62">
        <v>14</v>
      </c>
      <c r="B87" s="49" t="s">
        <v>298</v>
      </c>
      <c r="C87" s="46" t="s">
        <v>300</v>
      </c>
      <c r="D87" s="44"/>
      <c r="E87" s="44"/>
      <c r="F87" s="50">
        <v>0</v>
      </c>
      <c r="G87" s="44"/>
      <c r="H87" s="44"/>
      <c r="I87" s="50">
        <f>SUM(F87-G87+H87)</f>
        <v>0</v>
      </c>
      <c r="J87" s="50">
        <v>179</v>
      </c>
      <c r="K87" s="61">
        <v>0</v>
      </c>
    </row>
    <row r="88" spans="1:11" s="1" customFormat="1" ht="19.5" customHeight="1">
      <c r="A88" s="62">
        <v>15</v>
      </c>
      <c r="B88" s="49" t="s">
        <v>280</v>
      </c>
      <c r="C88" s="46" t="s">
        <v>282</v>
      </c>
      <c r="D88" s="44"/>
      <c r="E88" s="44"/>
      <c r="F88" s="50">
        <v>0</v>
      </c>
      <c r="G88" s="44"/>
      <c r="H88" s="44"/>
      <c r="I88" s="50">
        <v>2262</v>
      </c>
      <c r="J88" s="50">
        <v>3029</v>
      </c>
      <c r="K88" s="61">
        <f>SUM(J88/I88)*100</f>
        <v>133.90804597701148</v>
      </c>
    </row>
    <row r="89" spans="1:11" s="1" customFormat="1" ht="16.5" customHeight="1">
      <c r="A89" s="62">
        <v>16</v>
      </c>
      <c r="B89" s="49" t="s">
        <v>281</v>
      </c>
      <c r="C89" s="39" t="s">
        <v>277</v>
      </c>
      <c r="D89" s="44"/>
      <c r="E89" s="44"/>
      <c r="F89" s="50">
        <v>0</v>
      </c>
      <c r="G89" s="44"/>
      <c r="H89" s="44"/>
      <c r="I89" s="50">
        <v>644</v>
      </c>
      <c r="J89" s="50">
        <v>819</v>
      </c>
      <c r="K89" s="61">
        <f>SUM(J89/I89)*100</f>
        <v>127.17391304347827</v>
      </c>
    </row>
    <row r="90" spans="1:11" s="1" customFormat="1" ht="26.25" customHeight="1">
      <c r="A90" s="62">
        <v>17</v>
      </c>
      <c r="B90" s="49" t="s">
        <v>259</v>
      </c>
      <c r="C90" s="46" t="s">
        <v>260</v>
      </c>
      <c r="D90" s="44">
        <v>50000</v>
      </c>
      <c r="E90" s="44"/>
      <c r="F90" s="50">
        <v>50000</v>
      </c>
      <c r="G90" s="44"/>
      <c r="H90" s="44"/>
      <c r="I90" s="50">
        <f aca="true" t="shared" si="5" ref="I90:I98">SUM(F90-G90+H90)</f>
        <v>50000</v>
      </c>
      <c r="J90" s="50">
        <v>50000</v>
      </c>
      <c r="K90" s="61">
        <f aca="true" t="shared" si="6" ref="K90:K114">SUM(J90/I90)*100</f>
        <v>100</v>
      </c>
    </row>
    <row r="91" spans="1:11" s="1" customFormat="1" ht="18" customHeight="1">
      <c r="A91" s="62">
        <v>18</v>
      </c>
      <c r="B91" s="49" t="s">
        <v>286</v>
      </c>
      <c r="C91" s="51" t="s">
        <v>287</v>
      </c>
      <c r="D91" s="44">
        <v>80500</v>
      </c>
      <c r="E91" s="44"/>
      <c r="F91" s="50">
        <v>0</v>
      </c>
      <c r="G91" s="44"/>
      <c r="H91" s="44"/>
      <c r="I91" s="50">
        <f t="shared" si="5"/>
        <v>0</v>
      </c>
      <c r="J91" s="50">
        <v>3852</v>
      </c>
      <c r="K91" s="61">
        <v>0</v>
      </c>
    </row>
    <row r="92" spans="1:11" s="1" customFormat="1" ht="17.25" customHeight="1">
      <c r="A92" s="62">
        <v>19</v>
      </c>
      <c r="B92" s="49" t="s">
        <v>283</v>
      </c>
      <c r="C92" s="46" t="s">
        <v>211</v>
      </c>
      <c r="D92" s="44">
        <v>80500</v>
      </c>
      <c r="E92" s="44"/>
      <c r="F92" s="50">
        <v>0</v>
      </c>
      <c r="G92" s="44"/>
      <c r="H92" s="44"/>
      <c r="I92" s="50">
        <f t="shared" si="5"/>
        <v>0</v>
      </c>
      <c r="J92" s="50">
        <v>3037</v>
      </c>
      <c r="K92" s="61">
        <v>0</v>
      </c>
    </row>
    <row r="93" spans="1:11" s="1" customFormat="1" ht="17.25" customHeight="1">
      <c r="A93" s="62">
        <v>20</v>
      </c>
      <c r="B93" s="39" t="s">
        <v>296</v>
      </c>
      <c r="C93" s="46" t="s">
        <v>309</v>
      </c>
      <c r="D93" s="44"/>
      <c r="E93" s="44"/>
      <c r="F93" s="45">
        <v>0</v>
      </c>
      <c r="G93" s="44"/>
      <c r="H93" s="44"/>
      <c r="I93" s="45">
        <v>147757</v>
      </c>
      <c r="J93" s="45">
        <v>152237</v>
      </c>
      <c r="K93" s="61">
        <f>SUM(J93/I93)*100</f>
        <v>103.03200525186624</v>
      </c>
    </row>
    <row r="94" spans="1:11" ht="12.75" customHeight="1">
      <c r="A94" s="62">
        <v>21</v>
      </c>
      <c r="B94" s="49" t="s">
        <v>222</v>
      </c>
      <c r="C94" s="46" t="s">
        <v>211</v>
      </c>
      <c r="D94" s="44">
        <v>80500</v>
      </c>
      <c r="E94" s="44"/>
      <c r="F94" s="50">
        <v>80500</v>
      </c>
      <c r="G94" s="44"/>
      <c r="H94" s="44"/>
      <c r="I94" s="50">
        <f t="shared" si="5"/>
        <v>80500</v>
      </c>
      <c r="J94" s="50">
        <v>73135</v>
      </c>
      <c r="K94" s="61">
        <f t="shared" si="6"/>
        <v>90.85093167701864</v>
      </c>
    </row>
    <row r="95" spans="1:11" ht="12.75">
      <c r="A95" s="62">
        <v>22</v>
      </c>
      <c r="B95" s="49" t="s">
        <v>223</v>
      </c>
      <c r="C95" s="39" t="s">
        <v>160</v>
      </c>
      <c r="D95" s="44">
        <v>1000</v>
      </c>
      <c r="E95" s="44"/>
      <c r="F95" s="50">
        <v>1000</v>
      </c>
      <c r="G95" s="44"/>
      <c r="H95" s="44"/>
      <c r="I95" s="50">
        <f t="shared" si="5"/>
        <v>1000</v>
      </c>
      <c r="J95" s="50">
        <v>0</v>
      </c>
      <c r="K95" s="61">
        <f t="shared" si="6"/>
        <v>0</v>
      </c>
    </row>
    <row r="96" spans="1:11" ht="26.25" customHeight="1">
      <c r="A96" s="62">
        <v>23</v>
      </c>
      <c r="B96" s="49" t="s">
        <v>224</v>
      </c>
      <c r="C96" s="46" t="s">
        <v>310</v>
      </c>
      <c r="D96" s="44">
        <v>100000</v>
      </c>
      <c r="E96" s="44"/>
      <c r="F96" s="50">
        <v>90000</v>
      </c>
      <c r="G96" s="44"/>
      <c r="H96" s="44"/>
      <c r="I96" s="50">
        <f t="shared" si="5"/>
        <v>90000</v>
      </c>
      <c r="J96" s="50">
        <v>57360</v>
      </c>
      <c r="K96" s="61">
        <f t="shared" si="6"/>
        <v>63.733333333333334</v>
      </c>
    </row>
    <row r="97" spans="1:11" ht="25.5">
      <c r="A97" s="62">
        <v>24</v>
      </c>
      <c r="B97" s="49" t="s">
        <v>212</v>
      </c>
      <c r="C97" s="46" t="s">
        <v>311</v>
      </c>
      <c r="D97" s="44">
        <v>35000</v>
      </c>
      <c r="E97" s="44"/>
      <c r="F97" s="50">
        <v>38000</v>
      </c>
      <c r="G97" s="44"/>
      <c r="H97" s="44"/>
      <c r="I97" s="50">
        <f t="shared" si="5"/>
        <v>38000</v>
      </c>
      <c r="J97" s="50">
        <v>33050</v>
      </c>
      <c r="K97" s="61">
        <f t="shared" si="6"/>
        <v>86.97368421052632</v>
      </c>
    </row>
    <row r="98" spans="1:11" ht="16.5" customHeight="1">
      <c r="A98" s="62">
        <v>25</v>
      </c>
      <c r="B98" s="49" t="s">
        <v>192</v>
      </c>
      <c r="C98" s="39" t="s">
        <v>225</v>
      </c>
      <c r="D98" s="44">
        <v>57112</v>
      </c>
      <c r="E98" s="44"/>
      <c r="F98" s="50">
        <v>57200</v>
      </c>
      <c r="G98" s="44"/>
      <c r="H98" s="44"/>
      <c r="I98" s="50">
        <f t="shared" si="5"/>
        <v>57200</v>
      </c>
      <c r="J98" s="50">
        <v>56576</v>
      </c>
      <c r="K98" s="61">
        <f t="shared" si="6"/>
        <v>98.9090909090909</v>
      </c>
    </row>
    <row r="99" spans="1:11" ht="15.75" customHeight="1">
      <c r="A99" s="62">
        <v>26</v>
      </c>
      <c r="B99" s="49" t="s">
        <v>193</v>
      </c>
      <c r="C99" s="39" t="s">
        <v>242</v>
      </c>
      <c r="D99" s="44">
        <v>120000</v>
      </c>
      <c r="E99" s="44"/>
      <c r="F99" s="50">
        <v>130000</v>
      </c>
      <c r="G99" s="44"/>
      <c r="H99" s="44"/>
      <c r="I99" s="50">
        <v>140000</v>
      </c>
      <c r="J99" s="50">
        <v>146099</v>
      </c>
      <c r="K99" s="61">
        <f t="shared" si="6"/>
        <v>104.35642857142857</v>
      </c>
    </row>
    <row r="100" spans="1:11" ht="26.25" customHeight="1">
      <c r="A100" s="62">
        <v>27</v>
      </c>
      <c r="B100" s="49" t="s">
        <v>200</v>
      </c>
      <c r="C100" s="46" t="s">
        <v>213</v>
      </c>
      <c r="D100" s="44">
        <v>500000</v>
      </c>
      <c r="E100" s="44"/>
      <c r="F100" s="50">
        <v>500000</v>
      </c>
      <c r="G100" s="44"/>
      <c r="H100" s="44"/>
      <c r="I100" s="50">
        <v>250000</v>
      </c>
      <c r="J100" s="50">
        <v>195940</v>
      </c>
      <c r="K100" s="61">
        <f t="shared" si="6"/>
        <v>78.376</v>
      </c>
    </row>
    <row r="101" spans="1:11" ht="26.25" customHeight="1">
      <c r="A101" s="62">
        <v>28</v>
      </c>
      <c r="B101" s="49" t="s">
        <v>200</v>
      </c>
      <c r="C101" s="46" t="s">
        <v>258</v>
      </c>
      <c r="D101" s="44"/>
      <c r="E101" s="44"/>
      <c r="F101" s="50">
        <v>200000</v>
      </c>
      <c r="G101" s="44"/>
      <c r="H101" s="44"/>
      <c r="I101" s="50">
        <f>SUM(F101-G101+H101)</f>
        <v>200000</v>
      </c>
      <c r="J101" s="50">
        <v>100945</v>
      </c>
      <c r="K101" s="61">
        <f t="shared" si="6"/>
        <v>50.4725</v>
      </c>
    </row>
    <row r="102" spans="1:11" ht="12.75">
      <c r="A102" s="62">
        <v>29</v>
      </c>
      <c r="B102" s="49" t="s">
        <v>194</v>
      </c>
      <c r="C102" s="39" t="s">
        <v>203</v>
      </c>
      <c r="D102" s="44">
        <v>85000</v>
      </c>
      <c r="E102" s="44"/>
      <c r="F102" s="50">
        <v>215000</v>
      </c>
      <c r="G102" s="44"/>
      <c r="H102" s="44"/>
      <c r="I102" s="50">
        <v>303478</v>
      </c>
      <c r="J102" s="50">
        <v>309016</v>
      </c>
      <c r="K102" s="61">
        <f t="shared" si="6"/>
        <v>101.82484397551057</v>
      </c>
    </row>
    <row r="103" spans="1:11" ht="12.75">
      <c r="A103" s="62">
        <v>30</v>
      </c>
      <c r="B103" s="49" t="s">
        <v>214</v>
      </c>
      <c r="C103" s="39" t="s">
        <v>215</v>
      </c>
      <c r="D103" s="44">
        <v>340</v>
      </c>
      <c r="E103" s="44"/>
      <c r="F103" s="50">
        <v>420</v>
      </c>
      <c r="G103" s="44"/>
      <c r="H103" s="44"/>
      <c r="I103" s="50">
        <f>SUM(F103-G103+H103)</f>
        <v>420</v>
      </c>
      <c r="J103" s="50">
        <v>237</v>
      </c>
      <c r="K103" s="61">
        <f t="shared" si="6"/>
        <v>56.42857142857143</v>
      </c>
    </row>
    <row r="104" spans="1:11" ht="12.75">
      <c r="A104" s="62">
        <v>31</v>
      </c>
      <c r="B104" s="49" t="s">
        <v>195</v>
      </c>
      <c r="C104" s="39" t="s">
        <v>236</v>
      </c>
      <c r="D104" s="44">
        <v>11000</v>
      </c>
      <c r="E104" s="44"/>
      <c r="F104" s="50">
        <v>11000</v>
      </c>
      <c r="G104" s="44"/>
      <c r="H104" s="44"/>
      <c r="I104" s="50">
        <f>SUM(F104-G104+H104)</f>
        <v>11000</v>
      </c>
      <c r="J104" s="50">
        <v>13248</v>
      </c>
      <c r="K104" s="61">
        <f t="shared" si="6"/>
        <v>120.43636363636364</v>
      </c>
    </row>
    <row r="105" spans="1:11" ht="12.75">
      <c r="A105" s="62">
        <v>32</v>
      </c>
      <c r="B105" s="49" t="s">
        <v>276</v>
      </c>
      <c r="C105" s="39" t="s">
        <v>277</v>
      </c>
      <c r="D105" s="44"/>
      <c r="E105" s="44"/>
      <c r="F105" s="50"/>
      <c r="G105" s="44"/>
      <c r="H105" s="44"/>
      <c r="I105" s="50"/>
      <c r="J105" s="50">
        <v>101</v>
      </c>
      <c r="K105" s="61">
        <v>0</v>
      </c>
    </row>
    <row r="106" spans="1:11" ht="12.75">
      <c r="A106" s="62">
        <v>33</v>
      </c>
      <c r="B106" s="49" t="s">
        <v>201</v>
      </c>
      <c r="C106" s="39" t="s">
        <v>312</v>
      </c>
      <c r="D106" s="44">
        <v>229680</v>
      </c>
      <c r="E106" s="44"/>
      <c r="F106" s="50">
        <v>285120</v>
      </c>
      <c r="G106" s="44"/>
      <c r="H106" s="44"/>
      <c r="I106" s="50">
        <v>248120</v>
      </c>
      <c r="J106" s="50">
        <v>246840</v>
      </c>
      <c r="K106" s="61">
        <f t="shared" si="6"/>
        <v>99.48412058681284</v>
      </c>
    </row>
    <row r="107" spans="1:11" ht="12.75">
      <c r="A107" s="62">
        <v>34</v>
      </c>
      <c r="B107" s="49" t="s">
        <v>216</v>
      </c>
      <c r="C107" s="39" t="s">
        <v>215</v>
      </c>
      <c r="D107" s="44">
        <v>100</v>
      </c>
      <c r="E107" s="44"/>
      <c r="F107" s="50">
        <v>100</v>
      </c>
      <c r="G107" s="44"/>
      <c r="H107" s="44"/>
      <c r="I107" s="50">
        <v>400</v>
      </c>
      <c r="J107" s="50">
        <v>303</v>
      </c>
      <c r="K107" s="61">
        <f t="shared" si="6"/>
        <v>75.75</v>
      </c>
    </row>
    <row r="108" spans="1:11" ht="12.75">
      <c r="A108" s="62">
        <v>35</v>
      </c>
      <c r="B108" s="49" t="s">
        <v>278</v>
      </c>
      <c r="C108" s="39" t="s">
        <v>277</v>
      </c>
      <c r="D108" s="44"/>
      <c r="E108" s="44"/>
      <c r="F108" s="50"/>
      <c r="G108" s="44"/>
      <c r="H108" s="44"/>
      <c r="I108" s="50"/>
      <c r="J108" s="50">
        <v>65</v>
      </c>
      <c r="K108" s="61">
        <v>0</v>
      </c>
    </row>
    <row r="109" spans="1:11" ht="14.25" customHeight="1">
      <c r="A109" s="62">
        <v>36</v>
      </c>
      <c r="B109" s="49" t="s">
        <v>217</v>
      </c>
      <c r="C109" s="39" t="s">
        <v>215</v>
      </c>
      <c r="D109" s="44">
        <v>25</v>
      </c>
      <c r="E109" s="44"/>
      <c r="F109" s="50">
        <v>60</v>
      </c>
      <c r="G109" s="44"/>
      <c r="H109" s="44"/>
      <c r="I109" s="50">
        <f>SUM(F109-G109+H109)</f>
        <v>60</v>
      </c>
      <c r="J109" s="50">
        <v>35</v>
      </c>
      <c r="K109" s="61">
        <f t="shared" si="6"/>
        <v>58.333333333333336</v>
      </c>
    </row>
    <row r="110" spans="1:11" ht="15.75" customHeight="1">
      <c r="A110" s="62">
        <v>37</v>
      </c>
      <c r="B110" s="49" t="s">
        <v>218</v>
      </c>
      <c r="C110" s="39" t="s">
        <v>215</v>
      </c>
      <c r="D110" s="44">
        <v>40</v>
      </c>
      <c r="E110" s="44"/>
      <c r="F110" s="50">
        <v>40</v>
      </c>
      <c r="G110" s="44"/>
      <c r="H110" s="44"/>
      <c r="I110" s="50">
        <f>SUM(F110-G110+H110)</f>
        <v>40</v>
      </c>
      <c r="J110" s="50">
        <v>25</v>
      </c>
      <c r="K110" s="61">
        <f t="shared" si="6"/>
        <v>62.5</v>
      </c>
    </row>
    <row r="111" spans="1:11" ht="14.25" customHeight="1">
      <c r="A111" s="62">
        <v>38</v>
      </c>
      <c r="B111" s="49" t="s">
        <v>279</v>
      </c>
      <c r="C111" s="39" t="s">
        <v>277</v>
      </c>
      <c r="D111" s="44"/>
      <c r="E111" s="44"/>
      <c r="F111" s="50">
        <v>0</v>
      </c>
      <c r="G111" s="44"/>
      <c r="H111" s="44"/>
      <c r="I111" s="50">
        <v>1326</v>
      </c>
      <c r="J111" s="50">
        <v>1325</v>
      </c>
      <c r="K111" s="61">
        <f t="shared" si="6"/>
        <v>99.92458521870287</v>
      </c>
    </row>
    <row r="112" spans="1:11" ht="15" customHeight="1">
      <c r="A112" s="62">
        <v>39</v>
      </c>
      <c r="B112" s="49" t="s">
        <v>219</v>
      </c>
      <c r="C112" s="39" t="s">
        <v>237</v>
      </c>
      <c r="D112" s="44">
        <v>2400</v>
      </c>
      <c r="E112" s="44"/>
      <c r="F112" s="50">
        <v>2400</v>
      </c>
      <c r="G112" s="44"/>
      <c r="H112" s="44"/>
      <c r="I112" s="50">
        <v>7500</v>
      </c>
      <c r="J112" s="50">
        <v>8975</v>
      </c>
      <c r="K112" s="61">
        <f t="shared" si="6"/>
        <v>119.66666666666667</v>
      </c>
    </row>
    <row r="113" spans="1:11" ht="12.75">
      <c r="A113" s="62">
        <v>40</v>
      </c>
      <c r="B113" s="50" t="s">
        <v>232</v>
      </c>
      <c r="C113" s="39" t="s">
        <v>231</v>
      </c>
      <c r="D113" s="44"/>
      <c r="E113" s="44">
        <v>5000</v>
      </c>
      <c r="F113" s="50">
        <v>5000</v>
      </c>
      <c r="G113" s="44"/>
      <c r="H113" s="44"/>
      <c r="I113" s="50">
        <f>SUM(F113-G113+H113)</f>
        <v>5000</v>
      </c>
      <c r="J113" s="50">
        <v>5069</v>
      </c>
      <c r="K113" s="61">
        <f t="shared" si="6"/>
        <v>101.38000000000001</v>
      </c>
    </row>
    <row r="114" spans="1:11" ht="12.75">
      <c r="A114" s="62"/>
      <c r="B114" s="40"/>
      <c r="C114" s="40" t="s">
        <v>161</v>
      </c>
      <c r="D114" s="41" t="e">
        <f aca="true" t="shared" si="7" ref="D114:J114">SUM(D10+D35+D38+D40+D45+D73)</f>
        <v>#REF!</v>
      </c>
      <c r="E114" s="41" t="e">
        <f t="shared" si="7"/>
        <v>#REF!</v>
      </c>
      <c r="F114" s="52">
        <f t="shared" si="7"/>
        <v>51046070</v>
      </c>
      <c r="G114" s="52">
        <f t="shared" si="7"/>
        <v>0</v>
      </c>
      <c r="H114" s="52">
        <f t="shared" si="7"/>
        <v>0</v>
      </c>
      <c r="I114" s="42">
        <f t="shared" si="7"/>
        <v>51103712</v>
      </c>
      <c r="J114" s="42">
        <f t="shared" si="7"/>
        <v>51817013</v>
      </c>
      <c r="K114" s="43">
        <f t="shared" si="6"/>
        <v>101.3957909750274</v>
      </c>
    </row>
    <row r="115" spans="1:2" ht="12.75">
      <c r="A115" s="53"/>
      <c r="B115" s="54"/>
    </row>
    <row r="116" spans="1:2" ht="11.25" customHeight="1">
      <c r="A116" s="53"/>
      <c r="B116" s="54"/>
    </row>
    <row r="117" spans="1:7" ht="14.25" customHeight="1">
      <c r="A117" s="81"/>
      <c r="B117" s="82"/>
      <c r="C117" s="82"/>
      <c r="D117" s="82"/>
      <c r="E117" s="82"/>
      <c r="F117" s="82"/>
      <c r="G117" s="82"/>
    </row>
    <row r="118" spans="1:11" ht="12.75">
      <c r="A118" s="53"/>
      <c r="B118" s="54"/>
      <c r="C118" s="67"/>
      <c r="D118" s="54"/>
      <c r="E118" s="54"/>
      <c r="F118" s="54"/>
      <c r="G118" s="54"/>
      <c r="H118" s="54"/>
      <c r="I118" s="54"/>
      <c r="J118" s="54"/>
      <c r="K118" s="54"/>
    </row>
    <row r="119" spans="1:11" ht="12.75">
      <c r="A119" s="53"/>
      <c r="B119" s="54"/>
      <c r="C119" s="54"/>
      <c r="D119" s="73"/>
      <c r="E119" s="73"/>
      <c r="F119" s="74"/>
      <c r="G119" s="74"/>
      <c r="H119" s="74"/>
      <c r="I119" s="74"/>
      <c r="J119" s="74"/>
      <c r="K119" s="75"/>
    </row>
    <row r="120" spans="1:11" ht="12.75">
      <c r="A120" s="53"/>
      <c r="B120" s="54"/>
      <c r="C120" s="76"/>
      <c r="D120" s="73"/>
      <c r="E120" s="73"/>
      <c r="F120" s="74"/>
      <c r="G120" s="74"/>
      <c r="H120" s="74"/>
      <c r="I120" s="74"/>
      <c r="J120" s="74"/>
      <c r="K120" s="75"/>
    </row>
    <row r="121" spans="1:11" ht="12.75">
      <c r="A121" s="53"/>
      <c r="B121" s="54"/>
      <c r="C121" s="54"/>
      <c r="D121" s="73"/>
      <c r="E121" s="73"/>
      <c r="F121" s="74"/>
      <c r="G121" s="74"/>
      <c r="H121" s="74"/>
      <c r="I121" s="74"/>
      <c r="J121" s="74"/>
      <c r="K121" s="75"/>
    </row>
    <row r="122" spans="1:11" ht="12.75">
      <c r="A122" s="53"/>
      <c r="B122" s="54"/>
      <c r="C122" s="73"/>
      <c r="D122" s="73"/>
      <c r="E122" s="73"/>
      <c r="F122" s="74"/>
      <c r="G122" s="74"/>
      <c r="H122" s="74"/>
      <c r="I122" s="74"/>
      <c r="J122" s="74"/>
      <c r="K122" s="75"/>
    </row>
    <row r="123" spans="1:11" ht="12.75">
      <c r="A123" s="53"/>
      <c r="B123" s="54"/>
      <c r="C123" s="54"/>
      <c r="D123" s="54"/>
      <c r="E123" s="54"/>
      <c r="F123" s="54"/>
      <c r="G123" s="54"/>
      <c r="H123" s="54"/>
      <c r="I123" s="54"/>
      <c r="J123" s="54"/>
      <c r="K123" s="54"/>
    </row>
    <row r="124" spans="1:11" ht="12.75">
      <c r="A124" s="53"/>
      <c r="B124" s="54"/>
      <c r="C124" s="54"/>
      <c r="D124" s="54"/>
      <c r="E124" s="54"/>
      <c r="F124" s="54"/>
      <c r="G124" s="54"/>
      <c r="H124" s="54"/>
      <c r="I124" s="54"/>
      <c r="J124" s="54"/>
      <c r="K124" s="54"/>
    </row>
    <row r="125" spans="1:11" ht="12.75">
      <c r="A125" s="53"/>
      <c r="B125" s="54"/>
      <c r="C125" s="73"/>
      <c r="D125" s="54"/>
      <c r="E125" s="54"/>
      <c r="F125" s="54"/>
      <c r="G125" s="54"/>
      <c r="H125" s="54"/>
      <c r="I125" s="54"/>
      <c r="J125" s="54"/>
      <c r="K125" s="54"/>
    </row>
    <row r="126" ht="12.75">
      <c r="A126" s="53"/>
    </row>
    <row r="127" ht="12.75">
      <c r="A127" s="53"/>
    </row>
    <row r="128" ht="12.75">
      <c r="A128" s="53"/>
    </row>
    <row r="129" ht="12.75">
      <c r="A129" s="53"/>
    </row>
    <row r="130" ht="12.75">
      <c r="A130" s="53"/>
    </row>
    <row r="131" ht="12.75">
      <c r="A131" s="53"/>
    </row>
    <row r="132" ht="12.75">
      <c r="A132" s="53"/>
    </row>
    <row r="133" ht="12.75">
      <c r="A133" s="53"/>
    </row>
    <row r="134" ht="12.75">
      <c r="A134" s="53"/>
    </row>
    <row r="135" ht="12.75">
      <c r="A135" s="53"/>
    </row>
    <row r="136" ht="12.75">
      <c r="A136" s="53"/>
    </row>
    <row r="137" ht="12.75">
      <c r="A137" s="53"/>
    </row>
    <row r="138" ht="12.75">
      <c r="A138" s="53"/>
    </row>
    <row r="139" ht="12.75">
      <c r="A139" s="53"/>
    </row>
    <row r="140" ht="12.75">
      <c r="A140" s="53"/>
    </row>
    <row r="141" ht="12.75">
      <c r="A141" s="53"/>
    </row>
    <row r="142" ht="12.75">
      <c r="A142" s="53"/>
    </row>
    <row r="143" ht="12.75">
      <c r="A143" s="53"/>
    </row>
    <row r="144" ht="12.75">
      <c r="A144" s="53"/>
    </row>
    <row r="145" ht="12.75">
      <c r="A145" s="53"/>
    </row>
    <row r="146" ht="12.75">
      <c r="A146" s="53"/>
    </row>
    <row r="147" ht="12.75">
      <c r="A147" s="53"/>
    </row>
    <row r="148" ht="12.75">
      <c r="A148" s="53"/>
    </row>
    <row r="149" ht="12.75">
      <c r="A149" s="53"/>
    </row>
    <row r="150" ht="12.75">
      <c r="A150" s="53"/>
    </row>
    <row r="151" ht="12.75">
      <c r="A151" s="53"/>
    </row>
    <row r="152" ht="12.75">
      <c r="A152" s="53"/>
    </row>
    <row r="153" ht="12.75">
      <c r="A153" s="53"/>
    </row>
    <row r="154" ht="12.75">
      <c r="A154" s="53"/>
    </row>
    <row r="155" ht="12.75">
      <c r="A155" s="53"/>
    </row>
    <row r="156" ht="12.75">
      <c r="A156" s="53"/>
    </row>
    <row r="157" ht="12.75">
      <c r="A157" s="53"/>
    </row>
    <row r="158" ht="12.75">
      <c r="A158" s="53"/>
    </row>
    <row r="159" ht="12.75">
      <c r="A159" s="53"/>
    </row>
    <row r="160" ht="12.75">
      <c r="A160" s="53"/>
    </row>
    <row r="161" ht="12.75">
      <c r="A161" s="53"/>
    </row>
    <row r="162" ht="12.75">
      <c r="A162" s="53"/>
    </row>
    <row r="163" ht="12.75">
      <c r="A163" s="53"/>
    </row>
    <row r="164" ht="12.75">
      <c r="A164" s="53"/>
    </row>
    <row r="165" ht="12.75">
      <c r="A165" s="53"/>
    </row>
    <row r="166" ht="12.75">
      <c r="A166" s="53"/>
    </row>
    <row r="167" ht="12.75">
      <c r="A167" s="53"/>
    </row>
    <row r="168" ht="12.75">
      <c r="A168" s="53"/>
    </row>
    <row r="169" ht="12.75">
      <c r="A169" s="53"/>
    </row>
    <row r="170" ht="12.75">
      <c r="A170" s="53"/>
    </row>
    <row r="171" ht="12.75">
      <c r="A171" s="53"/>
    </row>
    <row r="172" ht="12.75">
      <c r="A172" s="53"/>
    </row>
    <row r="173" ht="12.75">
      <c r="A173" s="53"/>
    </row>
    <row r="174" ht="12.75">
      <c r="A174" s="53"/>
    </row>
    <row r="175" ht="12.75">
      <c r="A175" s="53"/>
    </row>
    <row r="176" ht="12.75">
      <c r="A176" s="53"/>
    </row>
    <row r="177" ht="12.75">
      <c r="A177" s="53"/>
    </row>
    <row r="178" ht="12.75">
      <c r="A178" s="53"/>
    </row>
    <row r="179" ht="12.75">
      <c r="A179" s="53"/>
    </row>
    <row r="180" ht="12.75">
      <c r="A180" s="53"/>
    </row>
    <row r="181" ht="12.75">
      <c r="A181" s="53"/>
    </row>
    <row r="182" ht="12.75">
      <c r="A182" s="53"/>
    </row>
    <row r="183" ht="12.75">
      <c r="A183" s="53"/>
    </row>
    <row r="184" ht="12.75">
      <c r="A184" s="53"/>
    </row>
    <row r="185" ht="12.75">
      <c r="A185" s="53"/>
    </row>
    <row r="186" ht="12.75">
      <c r="A186" s="53"/>
    </row>
    <row r="187" ht="12.75">
      <c r="A187" s="55"/>
    </row>
    <row r="188" ht="12.75">
      <c r="A188" s="55"/>
    </row>
    <row r="189" ht="12.75">
      <c r="A189" s="55"/>
    </row>
    <row r="190" ht="12.75">
      <c r="A190" s="55"/>
    </row>
    <row r="191" ht="12.75">
      <c r="A191" s="55"/>
    </row>
    <row r="192" ht="12.75">
      <c r="A192" s="55"/>
    </row>
    <row r="193" ht="12.75">
      <c r="A193" s="55"/>
    </row>
    <row r="194" ht="12.75">
      <c r="A194" s="55"/>
    </row>
    <row r="195" ht="12.75">
      <c r="A195" s="55"/>
    </row>
    <row r="196" ht="12.75">
      <c r="A196" s="56"/>
    </row>
  </sheetData>
  <mergeCells count="6">
    <mergeCell ref="I5:J5"/>
    <mergeCell ref="A1:C1"/>
    <mergeCell ref="A117:G117"/>
    <mergeCell ref="B7:F7"/>
    <mergeCell ref="I3:J3"/>
    <mergeCell ref="I4:J4"/>
  </mergeCells>
  <printOptions/>
  <pageMargins left="0.984251968503937" right="0.984251968503937" top="0.3937007874015748" bottom="0.5905511811023623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2007-03-19T12:44:14Z</cp:lastPrinted>
  <dcterms:created xsi:type="dcterms:W3CDTF">2001-09-07T12:46:35Z</dcterms:created>
  <dcterms:modified xsi:type="dcterms:W3CDTF">2007-04-27T07:45:43Z</dcterms:modified>
  <cp:category/>
  <cp:version/>
  <cp:contentType/>
  <cp:contentStatus/>
</cp:coreProperties>
</file>